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199A5D63-8703-40D9-854D-FE2BF6FD9553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N25" i="17"/>
  <c r="M25" i="17"/>
  <c r="F25" i="17"/>
  <c r="E25" i="17"/>
  <c r="P24" i="17"/>
  <c r="L25" i="17"/>
  <c r="K25" i="17"/>
  <c r="J25" i="17"/>
  <c r="I25" i="17"/>
  <c r="H25" i="17"/>
  <c r="G25" i="17"/>
  <c r="D25" i="17"/>
  <c r="P22" i="17"/>
  <c r="I19" i="17"/>
  <c r="I27" i="17" s="1"/>
  <c r="P18" i="17"/>
  <c r="N19" i="17"/>
  <c r="N27" i="17" s="1"/>
  <c r="M19" i="17"/>
  <c r="M27" i="17" s="1"/>
  <c r="L19" i="17"/>
  <c r="L27" i="17" s="1"/>
  <c r="K19" i="17"/>
  <c r="J19" i="17"/>
  <c r="H19" i="17"/>
  <c r="H27" i="17" s="1"/>
  <c r="F19" i="17"/>
  <c r="F27" i="17" s="1"/>
  <c r="E19" i="17"/>
  <c r="D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H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L19" i="16"/>
  <c r="P18" i="16"/>
  <c r="N17" i="16"/>
  <c r="N19" i="16" s="1"/>
  <c r="N27" i="16" s="1"/>
  <c r="M17" i="16"/>
  <c r="M19" i="16" s="1"/>
  <c r="L17" i="16"/>
  <c r="K17" i="16"/>
  <c r="K19" i="16" s="1"/>
  <c r="J17" i="16"/>
  <c r="J19" i="16" s="1"/>
  <c r="J27" i="16" s="1"/>
  <c r="I17" i="16"/>
  <c r="I19" i="16" s="1"/>
  <c r="H17" i="16"/>
  <c r="H19" i="16" s="1"/>
  <c r="G17" i="16"/>
  <c r="G19" i="16" s="1"/>
  <c r="G27" i="16" s="1"/>
  <c r="F17" i="16"/>
  <c r="F19" i="16" s="1"/>
  <c r="F27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4" i="15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P23" i="15" s="1"/>
  <c r="J23" i="15"/>
  <c r="J24" i="15" s="1"/>
  <c r="I23" i="15"/>
  <c r="I24" i="15" s="1"/>
  <c r="P22" i="15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P18" i="15"/>
  <c r="N17" i="15"/>
  <c r="N19" i="15" s="1"/>
  <c r="M17" i="15"/>
  <c r="M19" i="15" s="1"/>
  <c r="L17" i="15"/>
  <c r="L19" i="15" s="1"/>
  <c r="L26" i="15" s="1"/>
  <c r="K17" i="15"/>
  <c r="K19" i="15" s="1"/>
  <c r="J17" i="15"/>
  <c r="J19" i="15" s="1"/>
  <c r="I17" i="15"/>
  <c r="I19" i="15" s="1"/>
  <c r="I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6" i="15" l="1"/>
  <c r="P8" i="16"/>
  <c r="P17" i="16"/>
  <c r="N26" i="15"/>
  <c r="M26" i="15"/>
  <c r="H27" i="16"/>
  <c r="K27" i="17"/>
  <c r="D27" i="17"/>
  <c r="E27" i="17"/>
  <c r="P8" i="17"/>
  <c r="J27" i="17"/>
  <c r="G19" i="17"/>
  <c r="G27" i="17" s="1"/>
  <c r="I27" i="16"/>
  <c r="P25" i="16"/>
  <c r="D27" i="16"/>
  <c r="E27" i="16"/>
  <c r="L27" i="16"/>
  <c r="K27" i="16"/>
  <c r="M27" i="16"/>
  <c r="C19" i="16"/>
  <c r="P23" i="16"/>
  <c r="P19" i="15"/>
  <c r="K24" i="15"/>
  <c r="P24" i="15" s="1"/>
  <c r="P17" i="15"/>
  <c r="K26" i="15" l="1"/>
  <c r="P26" i="15" s="1"/>
  <c r="C27" i="16"/>
  <c r="P27" i="16" s="1"/>
  <c r="P19" i="16"/>
  <c r="C23" i="17" l="1"/>
  <c r="C17" i="17"/>
  <c r="C19" i="17" l="1"/>
  <c r="P17" i="17"/>
  <c r="C25" i="17"/>
  <c r="P25" i="17" s="1"/>
  <c r="P23" i="17"/>
  <c r="C27" i="17" l="1"/>
  <c r="P27" i="17" s="1"/>
  <c r="P19" i="17"/>
</calcChain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<sst xmlns="http://schemas.openxmlformats.org/spreadsheetml/2006/main" count="109" uniqueCount="41">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</sst>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4FBB-623B-40CF-A3D5-4FEA75285021}">
  <dimension ref="B1:P27"/>
  <sheetViews>
    <sheetView tabSelected="1"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>
        <v>5</v>
      </c>
      <c r="O7" s="31"/>
      <c r="P7" s="52">
        <f>SUM(C7:N7)</f>
        <v>225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-14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>
        <v>5</v>
      </c>
      <c r="P11" s="53">
        <f>SUM(C11:N11)</f>
        <v>225.5</v>
      </c>
    </row>
    <row r="12" spans="2:16" x14ac:dyDescent="0.3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16</v>
      </c>
      <c r="P12" s="53">
        <f>SUM(C12:N12)</f>
        <v>26.5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>
        <f>N11*Params!$C$5*(1-Params!$C$3)-Params!$C$4</f>
        <v>1995</v>
      </c>
      <c r="O17" s="4"/>
      <c r="P17" s="37">
        <f>SUM(C17:N17)</f>
        <v>92457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1995</v>
      </c>
      <c r="O19" s="5"/>
      <c r="P19" s="38">
        <f>SUM(C19:O19)</f>
        <v>92457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>
        <v>5016.2</v>
      </c>
      <c r="O22" s="4"/>
      <c r="P22" s="39">
        <f>SUM(C22:N22)</f>
        <v>60135.659999999989</v>
      </c>
    </row>
    <row r="23" spans="2:16" x14ac:dyDescent="0.3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>
        <f>1054.25+1735.5</f>
        <v>2789.75</v>
      </c>
      <c r="O23" s="4"/>
      <c r="P23" s="39">
        <f>SUM(C23:N23)</f>
        <v>33537.479999999996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3">
      <c r="B25" s="7" t="s">
        <v>3</v>
      </c>
      <c r="C25" s="40">
        <f t="shared" ref="C25:H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 t="shared" ref="I25:N25" si="3">SUM(I22:I24)</f>
        <v>9060</v>
      </c>
      <c r="J25" s="40">
        <f t="shared" si="3"/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7805.95</v>
      </c>
      <c r="O25" s="4"/>
      <c r="P25" s="41">
        <f>SUM(C25:N25)</f>
        <v>94926.469999999987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-5810.95</v>
      </c>
      <c r="P27" s="54">
        <f>SUM(C27:O27)</f>
        <v>-2469.4699999999993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C5C4-192C-46BD-BBF8-C7C351DB74D3}">
  <dimension ref="B1:P27"/>
  <sheetViews>
    <sheetView workbookViewId="0">
      <selection activeCell="F29" sqref="F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20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20</v>
      </c>
    </row>
    <row r="12" spans="2:16" x14ac:dyDescent="0.3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8205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8205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8205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8205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5086.3500000000004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5086.3500000000004</v>
      </c>
    </row>
    <row r="23" spans="2:16" x14ac:dyDescent="0.3">
      <c r="B23" s="8" t="s">
        <v>8</v>
      </c>
      <c r="C23" s="9">
        <f>1075.85+1788.45</f>
        <v>2864.3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2864.3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H25" si="2">SUM(C22:C23)</f>
        <v>7950.6500000000005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ref="I25:N25" si="3">SUM(I22:I24)</f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7950.6500000000005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254.34999999999945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254.34999999999945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'2023'!P26+'2024'!P27+'2025'!P27</f>
        <v>-545.46999999999662</v>
      </c>
    </row>
    <row r="4" spans="2:3" ht="16.95" customHeight="1" x14ac:dyDescent="0.3">
      <c r="B4" s="34" t="s">
        <v>26</v>
      </c>
      <c r="C4" s="36">
        <f>SUM('2023'!P12)+('2024'!P12)+'2025'!P12</f>
        <v>36</v>
      </c>
    </row>
    <row r="5" spans="2:3" x14ac:dyDescent="0.3">
      <c r="B5" t="s">
        <v>40</v>
      </c>
      <c r="C5">
        <f>(18*2.08)+1.04-C4</f>
        <v>2.4799999999999969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2025-02-06T12:21:40Z</dcterms:modified>
</cp:coreProperties>
</file>