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A00E8EFD-7BEC-4FB2-A583-B9B619F9F750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P31" i="16"/>
  <c r="P30" i="16"/>
  <c r="P33" i="16" s="1"/>
  <c r="J26" i="16"/>
  <c r="I26" i="16"/>
  <c r="G26" i="16"/>
  <c r="P25" i="16"/>
  <c r="P24" i="16"/>
  <c r="N26" i="16"/>
  <c r="M26" i="16"/>
  <c r="L26" i="16"/>
  <c r="K26" i="16"/>
  <c r="H26" i="16"/>
  <c r="F26" i="16"/>
  <c r="E26" i="16"/>
  <c r="D26" i="16"/>
  <c r="P22" i="16"/>
  <c r="G19" i="16"/>
  <c r="G28" i="16" s="1"/>
  <c r="F19" i="16"/>
  <c r="P18" i="16"/>
  <c r="N19" i="16"/>
  <c r="M19" i="16"/>
  <c r="L19" i="16"/>
  <c r="K19" i="16"/>
  <c r="J19" i="16"/>
  <c r="I19" i="16"/>
  <c r="H19" i="16"/>
  <c r="E19" i="16"/>
  <c r="D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8" i="15"/>
  <c r="P31" i="15"/>
  <c r="P30" i="15"/>
  <c r="P33" i="15" s="1"/>
  <c r="N26" i="15"/>
  <c r="K26" i="15"/>
  <c r="F26" i="15"/>
  <c r="D26" i="15"/>
  <c r="P25" i="15"/>
  <c r="P24" i="15"/>
  <c r="N23" i="15"/>
  <c r="M23" i="15"/>
  <c r="M26" i="15" s="1"/>
  <c r="L23" i="15"/>
  <c r="L26" i="15" s="1"/>
  <c r="K23" i="15"/>
  <c r="J23" i="15"/>
  <c r="J26" i="15" s="1"/>
  <c r="I23" i="15"/>
  <c r="I26" i="15" s="1"/>
  <c r="H23" i="15"/>
  <c r="H26" i="15" s="1"/>
  <c r="G23" i="15"/>
  <c r="G26" i="15" s="1"/>
  <c r="F23" i="15"/>
  <c r="E23" i="15"/>
  <c r="E26" i="15" s="1"/>
  <c r="D23" i="15"/>
  <c r="C23" i="15"/>
  <c r="P22" i="15"/>
  <c r="P18" i="15"/>
  <c r="N17" i="15"/>
  <c r="N19" i="15" s="1"/>
  <c r="M17" i="15"/>
  <c r="M19" i="15" s="1"/>
  <c r="L17" i="15"/>
  <c r="L19" i="15" s="1"/>
  <c r="K17" i="15"/>
  <c r="K19" i="15" s="1"/>
  <c r="K28" i="15" s="1"/>
  <c r="J17" i="15"/>
  <c r="J19" i="15" s="1"/>
  <c r="I17" i="15"/>
  <c r="I19" i="15" s="1"/>
  <c r="H17" i="15"/>
  <c r="H19" i="15" s="1"/>
  <c r="G17" i="15"/>
  <c r="G19" i="15" s="1"/>
  <c r="F17" i="15"/>
  <c r="F19" i="15" s="1"/>
  <c r="F28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E26" i="14"/>
  <c r="D26" i="14"/>
  <c r="C26" i="14"/>
  <c r="P25" i="14"/>
  <c r="H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P22" i="14"/>
  <c r="K19" i="14"/>
  <c r="J19" i="14"/>
  <c r="J28" i="14" s="1"/>
  <c r="D19" i="14"/>
  <c r="D28" i="14" s="1"/>
  <c r="C19" i="14"/>
  <c r="P18" i="14"/>
  <c r="N17" i="14"/>
  <c r="N19" i="14" s="1"/>
  <c r="N28" i="14" s="1"/>
  <c r="M17" i="14"/>
  <c r="M19" i="14" s="1"/>
  <c r="M28" i="14" s="1"/>
  <c r="L17" i="14"/>
  <c r="L19" i="14" s="1"/>
  <c r="L28" i="14" s="1"/>
  <c r="K17" i="14"/>
  <c r="J17" i="14"/>
  <c r="I17" i="14"/>
  <c r="I19" i="14" s="1"/>
  <c r="H17" i="14"/>
  <c r="H19" i="14" s="1"/>
  <c r="H28" i="14" s="1"/>
  <c r="G17" i="14"/>
  <c r="G19" i="14" s="1"/>
  <c r="G28" i="14" s="1"/>
  <c r="F17" i="14"/>
  <c r="F19" i="14" s="1"/>
  <c r="F28" i="14" s="1"/>
  <c r="E17" i="14"/>
  <c r="E19" i="14" s="1"/>
  <c r="E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28" i="15" l="1"/>
  <c r="D28" i="15"/>
  <c r="L28" i="15"/>
  <c r="P23" i="15"/>
  <c r="E28" i="15"/>
  <c r="M28" i="15"/>
  <c r="L28" i="16"/>
  <c r="P8" i="14"/>
  <c r="P23" i="14"/>
  <c r="P8" i="15"/>
  <c r="G28" i="15"/>
  <c r="M28" i="16"/>
  <c r="P34" i="15"/>
  <c r="C26" i="15"/>
  <c r="C28" i="15" s="1"/>
  <c r="P28" i="15" s="1"/>
  <c r="P34" i="16"/>
  <c r="D28" i="16"/>
  <c r="H28" i="16"/>
  <c r="I28" i="16"/>
  <c r="E28" i="16"/>
  <c r="J28" i="16"/>
  <c r="K28" i="16"/>
  <c r="P8" i="16"/>
  <c r="F28" i="16"/>
  <c r="N28" i="16"/>
  <c r="P26" i="14"/>
  <c r="P19" i="14"/>
  <c r="H28" i="15"/>
  <c r="P19" i="15"/>
  <c r="K28" i="14"/>
  <c r="I28" i="14"/>
  <c r="J28" i="15"/>
  <c r="P17" i="15"/>
  <c r="C28" i="14"/>
  <c r="P17" i="14"/>
  <c r="P26" i="15" l="1"/>
  <c r="P28" i="14"/>
  <c r="C23" i="16"/>
  <c r="C17" i="16"/>
  <c r="C19" i="16" l="1"/>
  <c r="P17" i="16"/>
  <c r="P23" i="16"/>
  <c r="C26" i="16"/>
  <c r="P26" i="16" s="1"/>
  <c r="P19" i="16" l="1"/>
  <c r="C28" i="16"/>
  <c r="P28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7AEE1B6E-E2C2-4DAF-8881-5184195C90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 xr:uid="{F7BA5029-C3BC-4274-84E5-47495045CCF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 xr:uid="{414BCC39-AD55-4036-B221-9C677EBDDA4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4F11ADAC-BFF9-4A70-BC55-A7F1168A749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<sst xmlns="http://schemas.openxmlformats.org/spreadsheetml/2006/main" count="124" uniqueCount="47">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</sst>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A3" workbookViewId="0">
      <selection activeCell="H26" sqref="H26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613-E6ED-46C4-8787-9750EF9DCB72}">
  <dimension ref="B1:P34"/>
  <sheetViews>
    <sheetView topLeftCell="A2" workbookViewId="0">
      <selection activeCell="M28" sqref="M28:N2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227.5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224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>
        <v>2</v>
      </c>
      <c r="P12" s="58">
        <f>SUM(C12:N12)</f>
        <v>24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>
        <v>2</v>
      </c>
      <c r="M14" s="23">
        <v>1</v>
      </c>
      <c r="N14" s="23"/>
      <c r="P14" s="58">
        <f>SUM(C14:N14)</f>
        <v>14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>
        <f>L11*Params!$C$6*(1-Params!$C$3)-Params!$C$4</f>
        <v>12621</v>
      </c>
      <c r="M17" s="10">
        <f>M11*Params!$C$6*(1-Params!$C$3)-Params!$C$4</f>
        <v>10413</v>
      </c>
      <c r="N17" s="10">
        <f>N11*Params!$C$6*(1-Params!$C$3)-Params!$C$4</f>
        <v>10413</v>
      </c>
      <c r="O17" s="4"/>
      <c r="P17" s="41">
        <f>SUM(C17:N17)</f>
        <v>122748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>
        <v>255</v>
      </c>
      <c r="M18" s="10">
        <v>120</v>
      </c>
      <c r="N18" s="10"/>
      <c r="O18" s="4"/>
      <c r="P18" s="41">
        <f>SUM(C18:N18)</f>
        <v>3105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12876</v>
      </c>
      <c r="M19" s="28">
        <f t="shared" si="1"/>
        <v>10533</v>
      </c>
      <c r="N19" s="28">
        <f t="shared" si="1"/>
        <v>10413</v>
      </c>
      <c r="O19" s="5"/>
      <c r="P19" s="42">
        <f>SUM(C19:N19)</f>
        <v>125853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>
        <v>6122.49</v>
      </c>
      <c r="M22" s="10">
        <v>6122.49</v>
      </c>
      <c r="N22" s="10">
        <v>6122.49</v>
      </c>
      <c r="O22" s="4"/>
      <c r="P22" s="43">
        <f>SUM(C22:N22)</f>
        <v>72401.679999999993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>
        <f>1268.24+2561.47</f>
        <v>3829.71</v>
      </c>
      <c r="M23" s="10">
        <f>1268.24+2561.47</f>
        <v>3829.71</v>
      </c>
      <c r="N23" s="10">
        <f>1268.24+2561.47</f>
        <v>3829.71</v>
      </c>
      <c r="O23" s="4"/>
      <c r="P23" s="43">
        <f>SUM(C23:N23)</f>
        <v>45250.09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>
        <v>371.86</v>
      </c>
      <c r="M24" s="10">
        <v>324.58</v>
      </c>
      <c r="N24" s="10">
        <v>535.95799999999997</v>
      </c>
      <c r="O24" s="4"/>
      <c r="P24" s="43">
        <f>SUM(C24:N24)</f>
        <v>4047.2380000000003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10324.060000000001</v>
      </c>
      <c r="M26" s="44">
        <f t="shared" si="2"/>
        <v>10276.780000000001</v>
      </c>
      <c r="N26" s="44">
        <f t="shared" si="2"/>
        <v>10488.158000000001</v>
      </c>
      <c r="O26" s="4"/>
      <c r="P26" s="60">
        <f>SUM(C26:N26)</f>
        <v>121699.008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2551.9399999999987</v>
      </c>
      <c r="M28" s="47">
        <f t="shared" si="3"/>
        <v>256.21999999999935</v>
      </c>
      <c r="N28" s="47">
        <f t="shared" si="3"/>
        <v>-75.158000000001266</v>
      </c>
      <c r="P28" s="59">
        <f>SUM(C28:N28)</f>
        <v>4153.9919999999947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>
        <v>690</v>
      </c>
      <c r="M30" s="54">
        <v>570</v>
      </c>
      <c r="N30" s="54">
        <v>247</v>
      </c>
      <c r="P30" s="61">
        <f>SUM(C30:N30)</f>
        <v>6427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>
        <v>371.86</v>
      </c>
      <c r="M31" s="54">
        <v>324.58</v>
      </c>
      <c r="N31" s="54">
        <v>535.95799999999997</v>
      </c>
      <c r="P31" s="61">
        <f>SUM(C31:N31)</f>
        <v>4047.2380000000003</v>
      </c>
    </row>
    <row r="33" spans="14:16" x14ac:dyDescent="0.3">
      <c r="N33" s="54" t="s">
        <v>44</v>
      </c>
      <c r="P33" s="61">
        <f>(P30*0.394) + 1515</f>
        <v>4047.2380000000003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8046-8B6C-404C-862C-2F5C5CDB6196}">
  <dimension ref="B1:P34"/>
  <sheetViews>
    <sheetView tabSelected="1" topLeftCell="A2" workbookViewId="0">
      <selection activeCell="C26" sqref="C2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18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18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18</v>
      </c>
    </row>
    <row r="12" spans="2:16" x14ac:dyDescent="0.3">
      <c r="B12" s="9" t="s">
        <v>16</v>
      </c>
      <c r="C12" s="12">
        <v>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9861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9861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9861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9861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6121.06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6121.06</v>
      </c>
    </row>
    <row r="23" spans="2:16" x14ac:dyDescent="0.3">
      <c r="B23" s="9" t="s">
        <v>8</v>
      </c>
      <c r="C23" s="10">
        <f>1274.23+2573.07</f>
        <v>3847.3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3847.3</v>
      </c>
    </row>
    <row r="24" spans="2:16" x14ac:dyDescent="0.3">
      <c r="B24" s="55" t="s">
        <v>40</v>
      </c>
      <c r="C24" s="10">
        <v>163.09800000000001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163.09800000000001</v>
      </c>
    </row>
    <row r="25" spans="2:16" x14ac:dyDescent="0.3">
      <c r="B25" s="55" t="s">
        <v>42</v>
      </c>
      <c r="C25" s="64">
        <v>966.46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966.46</v>
      </c>
    </row>
    <row r="26" spans="2:16" x14ac:dyDescent="0.3">
      <c r="B26" s="8" t="s">
        <v>3</v>
      </c>
      <c r="C26" s="44">
        <f t="shared" ref="C26:N26" si="2">SUM(C22:C25)</f>
        <v>11097.918000000001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11097.918000000001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-1236.9180000000015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-1236.9180000000015</v>
      </c>
    </row>
    <row r="30" spans="2:16" x14ac:dyDescent="0.3">
      <c r="B30" s="62" t="s">
        <v>37</v>
      </c>
      <c r="C30" s="54">
        <v>234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234</v>
      </c>
    </row>
    <row r="31" spans="2:16" x14ac:dyDescent="0.3">
      <c r="B31" s="62" t="s">
        <v>38</v>
      </c>
      <c r="C31" s="54">
        <v>163.09800000000001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163.09800000000001</v>
      </c>
    </row>
    <row r="33" spans="14:16" x14ac:dyDescent="0.3">
      <c r="N33" s="54" t="s">
        <v>44</v>
      </c>
      <c r="P33" s="61">
        <f>(P30*0.394) + 1515</f>
        <v>1607.1959999999999</v>
      </c>
    </row>
    <row r="34" spans="14:16" x14ac:dyDescent="0.3">
      <c r="N34" s="54" t="s">
        <v>45</v>
      </c>
      <c r="P34" s="61">
        <f>P33-P31</f>
        <v>1444.098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65" t="s">
        <v>43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SUM('2023'!P28)+('2024'!P28)+'2025'!P28</f>
        <v>2164.7439999999979</v>
      </c>
    </row>
    <row r="4" spans="2:3" ht="16.95" customHeight="1" x14ac:dyDescent="0.3">
      <c r="B4" s="38" t="s">
        <v>39</v>
      </c>
      <c r="C4" s="40">
        <f>'2023'!P12+'2024'!P12+'2025'!P12</f>
        <v>45</v>
      </c>
    </row>
    <row r="5" spans="2:3" x14ac:dyDescent="0.3">
      <c r="B5" t="s">
        <v>46</v>
      </c>
      <c r="C5">
        <f>(22*2.06)+1.04-C4</f>
        <v>1.3599999999999994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2025-02-06T11:33:11Z</dcterms:modified>
</cp:coreProperties>
</file>