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1\Normal\"/>
    </mc:Choice>
  </mc:AlternateContent>
  <xr:revisionPtr revIDLastSave="0" documentId="13_ncr:1_{130FC130-AB9C-48AD-9172-813077921537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4" sheetId="15" r:id="rId1"/>
    <sheet name="2025" sheetId="16" r:id="rId2"/>
    <sheet name="Params" sheetId="10" r:id="rId3"/>
    <sheet name="Synthése" sheetId="13" r:id="rId4"/>
  </sheets>
  <definedNames>
    <definedName name="AOUT" localSheetId="0">'2024'!$J$3</definedName>
    <definedName name="AOUT" localSheetId="1">'2025'!$J$3</definedName>
    <definedName name="AOUT">#REF!</definedName>
    <definedName name="AVANCE_SUR_SALAIRE" localSheetId="0">'2024'!#REF!</definedName>
    <definedName name="AVANCE_SUR_SALAIRE" localSheetId="1">'2025'!#REF!</definedName>
    <definedName name="AVANCE_SUR_SALAIRE">#REF!</definedName>
    <definedName name="AVRIL" localSheetId="0">'2024'!$F$3</definedName>
    <definedName name="AVRIL" localSheetId="1">'2025'!$F$3</definedName>
    <definedName name="AVRIL">#REF!</definedName>
    <definedName name="CRA" localSheetId="0">'2024'!$B$10</definedName>
    <definedName name="CRA" localSheetId="1">'2025'!$B$10</definedName>
    <definedName name="CRA">#REF!</definedName>
    <definedName name="CRA_ASTREINTE" localSheetId="0">'2024'!$B$14</definedName>
    <definedName name="CRA_ASTREINTE" localSheetId="1">'2025'!$B$14</definedName>
    <definedName name="CRA_ASTREINTE">#REF!</definedName>
    <definedName name="CRA_CP" localSheetId="0">'2024'!$B$12</definedName>
    <definedName name="CRA_CP" localSheetId="1">'2025'!$B$12</definedName>
    <definedName name="CRA_CP">#REF!</definedName>
    <definedName name="CRA_PRODUCTION" localSheetId="0">'2024'!$B$11</definedName>
    <definedName name="CRA_PRODUCTION" localSheetId="1">'2025'!$B$11</definedName>
    <definedName name="CRA_PRODUCTION">#REF!</definedName>
    <definedName name="CRA_SANS_SOLDE" localSheetId="0">'2024'!$B$13</definedName>
    <definedName name="CRA_SANS_SOLDE" localSheetId="1">'2025'!$B$13</definedName>
    <definedName name="CRA_SANS_SOLDE">#REF!</definedName>
    <definedName name="DECEMBRE" localSheetId="0">'2024'!$N$3</definedName>
    <definedName name="DECEMBRE" localSheetId="1">'2025'!$N$3</definedName>
    <definedName name="DECEMBRE">#REF!</definedName>
    <definedName name="ENTREES" localSheetId="0">'2024'!$B$16</definedName>
    <definedName name="ENTREES" localSheetId="1">'2025'!$B$16</definedName>
    <definedName name="ENTREES">#REF!</definedName>
    <definedName name="ENTREES_ASTREINTE" localSheetId="0">'2024'!$B$18</definedName>
    <definedName name="ENTREES_ASTREINTE" localSheetId="1">'2025'!$B$18</definedName>
    <definedName name="ENTREES_ASTREINTE">#REF!</definedName>
    <definedName name="ENTREES_FACTURE" localSheetId="0">'2024'!$B$17</definedName>
    <definedName name="ENTREES_FACTURE" localSheetId="1">'2025'!$B$17</definedName>
    <definedName name="ENTREES_FACTURE">#REF!</definedName>
    <definedName name="FEVRIER" localSheetId="0">'2024'!$D$3</definedName>
    <definedName name="FEVRIER" localSheetId="1">'2025'!$D$3</definedName>
    <definedName name="FEVRIER">#REF!</definedName>
    <definedName name="JANVIER" localSheetId="0">'2024'!$C$3</definedName>
    <definedName name="JANVIER" localSheetId="1">'2025'!$C$3</definedName>
    <definedName name="JANVIER">#REF!</definedName>
    <definedName name="JUILLET" localSheetId="0">'2024'!$I$3</definedName>
    <definedName name="JUILLET" localSheetId="1">'2025'!$I$3</definedName>
    <definedName name="JUILLET">#REF!</definedName>
    <definedName name="JUIN" localSheetId="0">'2024'!$H$3</definedName>
    <definedName name="JUIN" localSheetId="1">'2025'!$H$3</definedName>
    <definedName name="JUIN">#REF!</definedName>
    <definedName name="MAI" localSheetId="0">'2024'!$G$3</definedName>
    <definedName name="MAI" localSheetId="1">'2025'!$G$3</definedName>
    <definedName name="MAI">#REF!</definedName>
    <definedName name="MARS" localSheetId="0">'2024'!$E$3</definedName>
    <definedName name="MARS" localSheetId="1">'2025'!$E$3</definedName>
    <definedName name="MARS">#REF!</definedName>
    <definedName name="MOIS" localSheetId="0">'2024'!$B$3</definedName>
    <definedName name="MOIS" localSheetId="1">'2025'!$B$3</definedName>
    <definedName name="MOIS">#REF!</definedName>
    <definedName name="NOVEMBRE" localSheetId="0">'2024'!$M$3</definedName>
    <definedName name="NOVEMBRE" localSheetId="1">'2025'!$M$3</definedName>
    <definedName name="NOVEMBRE">#REF!</definedName>
    <definedName name="OCTOBRE" localSheetId="0">'2024'!$L$3</definedName>
    <definedName name="OCTOBRE" localSheetId="1">'2025'!$L$3</definedName>
    <definedName name="OCTOBRE">#REF!</definedName>
    <definedName name="REPAS" localSheetId="0">'2024'!$B$5</definedName>
    <definedName name="REPAS" localSheetId="1">'2025'!$B$5</definedName>
    <definedName name="REPAS">#REF!</definedName>
    <definedName name="REPAS_ACQUIS" localSheetId="0">'2024'!$B$7</definedName>
    <definedName name="REPAS_ACQUIS" localSheetId="1">'2025'!$B$7</definedName>
    <definedName name="REPAS_ACQUIS">#REF!</definedName>
    <definedName name="REPAS_PRIS" localSheetId="0">'2024'!$B$6</definedName>
    <definedName name="REPAS_PRIS" localSheetId="1">'2025'!$B$6</definedName>
    <definedName name="REPAS_PRIS">#REF!</definedName>
    <definedName name="REPAS_SOLDE" localSheetId="0">'2024'!$B$8</definedName>
    <definedName name="REPAS_SOLDE" localSheetId="1">'2025'!$B$8</definedName>
    <definedName name="REPAS_SOLDE">#REF!</definedName>
    <definedName name="SEPTEMBRE" localSheetId="0">'2024'!$K$3</definedName>
    <definedName name="SEPTEMBRE" localSheetId="1">'2025'!$K$3</definedName>
    <definedName name="SEPTEMBRE">#REF!</definedName>
    <definedName name="SOLDE" localSheetId="0">'2024'!$B$26</definedName>
    <definedName name="SOLDE" localSheetId="1">'2025'!$B$26</definedName>
    <definedName name="SORTIES" localSheetId="0">'2024'!$B$21</definedName>
    <definedName name="SORTIES" localSheetId="1">'2025'!$B$21</definedName>
    <definedName name="SORTIES">#REF!</definedName>
    <definedName name="SORTIES_ABONDEMENT" localSheetId="0">'2024'!#REF!</definedName>
    <definedName name="SORTIES_ABONDEMENT" localSheetId="1">'2025'!#REF!</definedName>
    <definedName name="SORTIES_ABONDEMENT">#REF!</definedName>
    <definedName name="SORTIES_CHARGES_SOCIALES_PATRONALES" localSheetId="0">'2024'!$B$23</definedName>
    <definedName name="SORTIES_CHARGES_SOCIALES_PATRONALES" localSheetId="1">'2025'!$B$23</definedName>
    <definedName name="SORTIES_CHARGES_SOCIALES_PATRONALES">#REF!</definedName>
    <definedName name="SORTIES_FRAIS_PEE_AMUNDI" localSheetId="0">'2024'!#REF!</definedName>
    <definedName name="SORTIES_FRAIS_PEE_AMUNDI" localSheetId="1">'2025'!#REF!</definedName>
    <definedName name="SORTIES_FRAIS_PEE_AMUNDI">#REF!</definedName>
    <definedName name="SORTIES_INTERESSEMENT" localSheetId="0">'2024'!#REF!</definedName>
    <definedName name="SORTIES_INTERESSEMENT" localSheetId="1">'2025'!#REF!</definedName>
    <definedName name="SORTIES_INTERESSEMENT">#REF!</definedName>
    <definedName name="SORTIES_SALAIRE_NET" localSheetId="0">'2024'!$B$22</definedName>
    <definedName name="SORTIES_SALAIRE_NET" localSheetId="1">'2025'!$B$22</definedName>
    <definedName name="SORTIES_SALAIRE_NET">#REF!</definedName>
    <definedName name="TOTAL" localSheetId="0">'2024'!$P$3</definedName>
    <definedName name="TOTAL" localSheetId="1">'2025'!$P$3</definedName>
    <definedName name="TOTAL">#REF!</definedName>
    <definedName name="TOTAL_ENTREES" localSheetId="0">'2024'!$B$19</definedName>
    <definedName name="TOTAL_ENTREES" localSheetId="1">'2025'!$B$19</definedName>
    <definedName name="TOTAL_ENTREES">#REF!</definedName>
    <definedName name="TOTAL_SORTIES" localSheetId="0">'2024'!$B$24</definedName>
    <definedName name="TOTAL_SORTIES" localSheetId="1">'2025'!$B$24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4" i="13" l="1"/>
  <c r="C5" i="13" s="1"/>
  <c r="C3" i="13"/>
  <c r="N24" i="16"/>
  <c r="M24" i="16"/>
  <c r="L24" i="16"/>
  <c r="H24" i="16"/>
  <c r="F24" i="16"/>
  <c r="E24" i="16"/>
  <c r="D24" i="16"/>
  <c r="K24" i="16"/>
  <c r="J24" i="16"/>
  <c r="I24" i="16"/>
  <c r="G24" i="16"/>
  <c r="P22" i="16"/>
  <c r="I19" i="16"/>
  <c r="E19" i="16"/>
  <c r="E26" i="16" s="1"/>
  <c r="D19" i="16"/>
  <c r="P18" i="16"/>
  <c r="N19" i="16"/>
  <c r="N26" i="16" s="1"/>
  <c r="M19" i="16"/>
  <c r="L19" i="16"/>
  <c r="K19" i="16"/>
  <c r="K26" i="16" s="1"/>
  <c r="J19" i="16"/>
  <c r="H19" i="16"/>
  <c r="G19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N24" i="15"/>
  <c r="L24" i="15"/>
  <c r="E24" i="15"/>
  <c r="D24" i="15"/>
  <c r="C24" i="15"/>
  <c r="N23" i="15"/>
  <c r="M23" i="15"/>
  <c r="M24" i="15" s="1"/>
  <c r="L23" i="15"/>
  <c r="K23" i="15"/>
  <c r="K24" i="15" s="1"/>
  <c r="J23" i="15"/>
  <c r="J24" i="15" s="1"/>
  <c r="I23" i="15"/>
  <c r="I24" i="15" s="1"/>
  <c r="H23" i="15"/>
  <c r="H24" i="15" s="1"/>
  <c r="G23" i="15"/>
  <c r="G24" i="15" s="1"/>
  <c r="F23" i="15"/>
  <c r="F24" i="15" s="1"/>
  <c r="P22" i="15"/>
  <c r="E19" i="15"/>
  <c r="E26" i="15" s="1"/>
  <c r="D19" i="15"/>
  <c r="C19" i="15"/>
  <c r="P18" i="15"/>
  <c r="N17" i="15"/>
  <c r="N19" i="15" s="1"/>
  <c r="N26" i="15" s="1"/>
  <c r="M17" i="15"/>
  <c r="M19" i="15" s="1"/>
  <c r="L17" i="15"/>
  <c r="L19" i="15" s="1"/>
  <c r="L26" i="15" s="1"/>
  <c r="K17" i="15"/>
  <c r="K19" i="15" s="1"/>
  <c r="J17" i="15"/>
  <c r="J19" i="15" s="1"/>
  <c r="I17" i="15"/>
  <c r="I19" i="15" s="1"/>
  <c r="I26" i="15" s="1"/>
  <c r="H17" i="15"/>
  <c r="H19" i="15" s="1"/>
  <c r="G17" i="15"/>
  <c r="G19" i="15" s="1"/>
  <c r="F17" i="15"/>
  <c r="F19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M26" i="15" l="1"/>
  <c r="G26" i="15"/>
  <c r="H26" i="15"/>
  <c r="M26" i="16"/>
  <c r="P8" i="15"/>
  <c r="F26" i="15"/>
  <c r="C26" i="15"/>
  <c r="P23" i="15"/>
  <c r="D26" i="16"/>
  <c r="L26" i="16"/>
  <c r="G26" i="16"/>
  <c r="H26" i="16"/>
  <c r="P8" i="16"/>
  <c r="I26" i="16"/>
  <c r="J26" i="16"/>
  <c r="F19" i="16"/>
  <c r="F26" i="16" s="1"/>
  <c r="P19" i="15"/>
  <c r="J26" i="15"/>
  <c r="P24" i="15"/>
  <c r="K26" i="15"/>
  <c r="P17" i="15"/>
  <c r="D26" i="15"/>
  <c r="P26" i="15" s="1"/>
  <c r="C23" i="16" l="1"/>
  <c r="C17" i="16"/>
  <c r="C19" i="16" l="1"/>
  <c r="P17" i="16"/>
  <c r="C24" i="16"/>
  <c r="P24" i="16" s="1"/>
  <c r="P23" i="16"/>
  <c r="C26" i="16" l="1"/>
  <c r="P26" i="16" s="1"/>
  <c r="P19" i="16"/>
</calcChain>
</file>

<file path=xl/sharedStrings.xml><?xml version="1.0" encoding="utf-8"?>
<sst xmlns="http://schemas.openxmlformats.org/spreadsheetml/2006/main" count="74" uniqueCount="40">
  <si>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</si>
  <si>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</si>
  <si>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</si>
  <si>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</si>
  <si>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</si>
  <si>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</si>
  <si>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</si>
  <si>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</si>
  <si>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</si>
  <si>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</si>
  <si>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</si>
  <si>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</si>
  <si>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</si>
  <si>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</si>
  <si>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</si>
  <si>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</si>
  <si>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</si>
  <si>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</si>
  <si>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</si>
  <si>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</si>
  <si>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</si>
  <si>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</si>
  <si>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</si>
  <si>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</si>
  <si>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</si>
  <si>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</si>
  <si>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</si>
  <si>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</si>
  <si>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</si>
  <si>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</si>
  <si>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</si>
  <si>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</si>
  <si>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</si>
  <si>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</si>
  <si>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</si>
  <si>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</si>
  <si>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</si>
  <si>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</si>
  <si>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(Avril 2024)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</si>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</sst>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6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3" xfId="0" applyFont="1" applyFill="1" applyBorder="1"/>
    <xf numFmtId="0" fontId="1" fillId="3" borderId="5" xfId="0" applyFont="1" applyFill="1" applyBorder="1"/>
    <xf numFmtId="0" fontId="0" fillId="0" borderId="4" xfId="0" applyBorder="1" applyProtection="1">
      <protection locked="0"/>
    </xf>
    <xf numFmtId="4" fontId="4" fillId="4" borderId="4" xfId="0" applyNumberFormat="1" applyFont="1" applyFill="1" applyBorder="1"/>
    <xf numFmtId="0" fontId="0" fillId="0" borderId="8" xfId="0" applyBorder="1"/>
    <xf numFmtId="0" fontId="0" fillId="0" borderId="4" xfId="0" applyBorder="1"/>
    <xf numFmtId="0" fontId="1" fillId="6" borderId="1" xfId="0" applyFont="1" applyFill="1" applyBorder="1" applyAlignment="1">
      <alignment horizontal="center" vertical="center"/>
    </xf>
    <xf numFmtId="0" fontId="1" fillId="7" borderId="3" xfId="0" applyFont="1" applyFill="1" applyBorder="1"/>
    <xf numFmtId="0" fontId="1" fillId="0" borderId="2" xfId="0" applyFont="1" applyBorder="1" applyAlignment="1">
      <alignment horizontal="center" vertical="center"/>
    </xf>
    <xf numFmtId="0" fontId="1" fillId="8" borderId="3" xfId="0" applyFont="1" applyFill="1" applyBorder="1"/>
    <xf numFmtId="0" fontId="0" fillId="0" borderId="9" xfId="0" applyBorder="1" applyProtection="1">
      <protection locked="0"/>
    </xf>
    <xf numFmtId="0" fontId="0" fillId="8" borderId="7" xfId="0" applyFill="1" applyBorder="1"/>
    <xf numFmtId="4" fontId="4" fillId="4" borderId="6" xfId="0" applyNumberFormat="1" applyFont="1" applyFill="1" applyBorder="1"/>
    <xf numFmtId="0" fontId="0" fillId="7" borderId="7" xfId="0" applyFill="1" applyBorder="1"/>
    <xf numFmtId="0" fontId="0" fillId="0" borderId="9" xfId="0" applyBorder="1"/>
    <xf numFmtId="0" fontId="0" fillId="0" borderId="2" xfId="0" applyBorder="1"/>
    <xf numFmtId="0" fontId="0" fillId="2" borderId="7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3" xfId="0" applyFont="1" applyFill="1" applyBorder="1"/>
    <xf numFmtId="0" fontId="0" fillId="0" borderId="2" xfId="0" applyBorder="1" applyProtection="1">
      <protection locked="0"/>
    </xf>
    <xf numFmtId="4" fontId="0" fillId="3" borderId="7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1" fillId="0" borderId="0" xfId="0" applyNumberFormat="1" applyFont="1"/>
    <xf numFmtId="1" fontId="4" fillId="4" borderId="9" xfId="0" applyNumberFormat="1" applyFont="1" applyFill="1" applyBorder="1"/>
    <xf numFmtId="1" fontId="4" fillId="0" borderId="4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4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5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4" fontId="1" fillId="3" borderId="1" xfId="0" applyNumberFormat="1" applyFont="1" applyFill="1" applyBorder="1" applyAlignment="1">
      <alignment horizontal="center" vertical="center"/>
    </xf>
    <xf numFmtId="0" fontId="0" fillId="0" borderId="10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0" fontId="0" fillId="8" borderId="2" xfId="0" applyFill="1" applyBorder="1"/>
    <xf numFmtId="1" fontId="4" fillId="4" borderId="4" xfId="0" applyNumberFormat="1" applyFont="1" applyFill="1" applyBorder="1"/>
    <xf numFmtId="0" fontId="0" fillId="7" borderId="2" xfId="0" applyFill="1" applyBorder="1"/>
    <xf numFmtId="0" fontId="0" fillId="2" borderId="2" xfId="0" applyFill="1" applyBorder="1"/>
    <xf numFmtId="4" fontId="0" fillId="3" borderId="2" xfId="0" applyNumberFormat="1" applyFill="1" applyBorder="1"/>
    <xf numFmtId="0" fontId="6" fillId="0" borderId="0" xfId="0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50897-0E47-4F0C-BB0E-FE4D72EE7013}">
  <dimension ref="B1:P26"/>
  <sheetViews>
    <sheetView workbookViewId="0">
      <selection activeCell="M26" sqref="M26:N26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/>
      <c r="D6" s="56"/>
      <c r="E6" s="56"/>
      <c r="F6" s="33">
        <v>12</v>
      </c>
      <c r="G6" s="33">
        <v>19</v>
      </c>
      <c r="H6" s="33">
        <v>8</v>
      </c>
      <c r="I6" s="33">
        <v>19</v>
      </c>
      <c r="J6" s="33">
        <v>19</v>
      </c>
      <c r="K6" s="33">
        <v>19</v>
      </c>
      <c r="L6" s="33">
        <v>19</v>
      </c>
      <c r="M6" s="33">
        <v>19</v>
      </c>
      <c r="N6" s="33">
        <v>19</v>
      </c>
      <c r="O6" s="31"/>
      <c r="P6" s="52">
        <f>SUM(C6:N6)</f>
        <v>153</v>
      </c>
    </row>
    <row r="7" spans="2:16" x14ac:dyDescent="0.3">
      <c r="B7" s="8" t="s">
        <v>20</v>
      </c>
      <c r="C7" s="33"/>
      <c r="D7" s="33"/>
      <c r="E7" s="33"/>
      <c r="F7" s="33">
        <v>12</v>
      </c>
      <c r="G7" s="33">
        <v>18</v>
      </c>
      <c r="H7" s="33">
        <v>9</v>
      </c>
      <c r="I7" s="33">
        <v>23</v>
      </c>
      <c r="J7" s="33">
        <v>20</v>
      </c>
      <c r="K7" s="33">
        <v>16</v>
      </c>
      <c r="L7" s="33">
        <v>23</v>
      </c>
      <c r="M7" s="33">
        <v>19</v>
      </c>
      <c r="N7" s="33">
        <v>16</v>
      </c>
      <c r="O7" s="31"/>
      <c r="P7" s="52">
        <f>SUM(C7:N7)</f>
        <v>156</v>
      </c>
    </row>
    <row r="8" spans="2:16" x14ac:dyDescent="0.3">
      <c r="B8" s="16" t="s">
        <v>21</v>
      </c>
      <c r="C8" s="32">
        <f t="shared" ref="C8:N8" si="0">C7-C6</f>
        <v>0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-1</v>
      </c>
      <c r="H8" s="32">
        <f t="shared" si="0"/>
        <v>1</v>
      </c>
      <c r="I8" s="32">
        <f t="shared" si="0"/>
        <v>4</v>
      </c>
      <c r="J8" s="32">
        <f t="shared" si="0"/>
        <v>1</v>
      </c>
      <c r="K8" s="32">
        <f t="shared" si="0"/>
        <v>-3</v>
      </c>
      <c r="L8" s="32">
        <f t="shared" si="0"/>
        <v>4</v>
      </c>
      <c r="M8" s="32">
        <f t="shared" si="0"/>
        <v>0</v>
      </c>
      <c r="N8" s="32">
        <f t="shared" si="0"/>
        <v>-3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/>
      <c r="D11" s="10"/>
      <c r="E11" s="10"/>
      <c r="F11" s="10">
        <v>12</v>
      </c>
      <c r="G11" s="10">
        <v>18</v>
      </c>
      <c r="H11" s="10">
        <v>9</v>
      </c>
      <c r="I11" s="10">
        <v>23</v>
      </c>
      <c r="J11" s="10">
        <v>20</v>
      </c>
      <c r="K11" s="10">
        <v>16</v>
      </c>
      <c r="L11" s="10">
        <v>23</v>
      </c>
      <c r="M11" s="10">
        <v>19</v>
      </c>
      <c r="N11" s="10">
        <v>16</v>
      </c>
      <c r="P11" s="53">
        <f>SUM(C11:N11)</f>
        <v>156</v>
      </c>
    </row>
    <row r="12" spans="2:16" x14ac:dyDescent="0.3">
      <c r="B12" s="8" t="s">
        <v>15</v>
      </c>
      <c r="C12" s="11"/>
      <c r="D12" s="11"/>
      <c r="E12" s="11"/>
      <c r="F12" s="11"/>
      <c r="G12" s="11">
        <v>1</v>
      </c>
      <c r="H12" s="11">
        <v>2</v>
      </c>
      <c r="I12" s="11"/>
      <c r="J12" s="11">
        <v>1</v>
      </c>
      <c r="K12" s="11">
        <v>5</v>
      </c>
      <c r="L12" s="11"/>
      <c r="M12" s="11"/>
      <c r="N12" s="11">
        <v>5</v>
      </c>
      <c r="P12" s="53">
        <f>SUM(C12:N12)</f>
        <v>14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>
        <v>9</v>
      </c>
      <c r="I13" s="11"/>
      <c r="J13" s="11"/>
      <c r="K13" s="11"/>
      <c r="L13" s="11"/>
      <c r="M13" s="11"/>
      <c r="N13" s="11"/>
      <c r="P13" s="53">
        <f>SUM(C13:N13)</f>
        <v>9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/>
      <c r="D17" s="9"/>
      <c r="E17" s="9"/>
      <c r="F17" s="9">
        <f>F11*Params!$C$5*(1-Params!$C$3)-Params!$C$4</f>
        <v>5665.8</v>
      </c>
      <c r="G17" s="9">
        <f>G11*Params!$C$5*(1-Params!$C$3)-Params!$C$4</f>
        <v>8536.2000000000007</v>
      </c>
      <c r="H17" s="9">
        <f>H11*Params!$C$5*(1-Params!$C$3)-Params!$C$4</f>
        <v>4230.6000000000004</v>
      </c>
      <c r="I17" s="9">
        <f>I11*Params!$C$5*(1-Params!$C$3)-Params!$C$4</f>
        <v>10928.2</v>
      </c>
      <c r="J17" s="9">
        <f>J11*Params!$C$5*(1-Params!$C$3)-Params!$C$4</f>
        <v>9493</v>
      </c>
      <c r="K17" s="9">
        <f>K11*Params!$C$5*(1-Params!$C$3)-Params!$C$4</f>
        <v>7579.4000000000005</v>
      </c>
      <c r="L17" s="9">
        <f>L11*Params!$C$5*(1-Params!$C$3)-Params!$C$4</f>
        <v>10928.2</v>
      </c>
      <c r="M17" s="9">
        <f>M11*Params!$C$5*(1-Params!$C$3)-Params!$C$4</f>
        <v>9014.6</v>
      </c>
      <c r="N17" s="9">
        <f>N11*Params!$C$5*(1-Params!$C$3)-Params!$C$4</f>
        <v>7579.4000000000005</v>
      </c>
      <c r="O17" s="4"/>
      <c r="P17" s="37">
        <f>SUM(C17:N17)</f>
        <v>73955.400000000009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0</v>
      </c>
      <c r="D19" s="25">
        <f t="shared" si="1"/>
        <v>0</v>
      </c>
      <c r="E19" s="25">
        <f t="shared" si="1"/>
        <v>0</v>
      </c>
      <c r="F19" s="25">
        <f t="shared" si="1"/>
        <v>5665.8</v>
      </c>
      <c r="G19" s="25">
        <f t="shared" si="1"/>
        <v>8536.2000000000007</v>
      </c>
      <c r="H19" s="25">
        <f t="shared" si="1"/>
        <v>4230.6000000000004</v>
      </c>
      <c r="I19" s="25">
        <f t="shared" si="1"/>
        <v>10928.2</v>
      </c>
      <c r="J19" s="25">
        <f t="shared" si="1"/>
        <v>9493</v>
      </c>
      <c r="K19" s="25">
        <f t="shared" si="1"/>
        <v>7579.4000000000005</v>
      </c>
      <c r="L19" s="25">
        <f t="shared" si="1"/>
        <v>10928.2</v>
      </c>
      <c r="M19" s="25">
        <f t="shared" si="1"/>
        <v>9014.6</v>
      </c>
      <c r="N19" s="25">
        <f t="shared" si="1"/>
        <v>7579.4000000000005</v>
      </c>
      <c r="O19" s="5"/>
      <c r="P19" s="38">
        <f>SUM(C19:O19)</f>
        <v>73955.400000000009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/>
      <c r="D22" s="9"/>
      <c r="E22" s="9"/>
      <c r="F22" s="9">
        <v>3065.06</v>
      </c>
      <c r="G22" s="9">
        <v>5498.07</v>
      </c>
      <c r="H22" s="9">
        <v>3279</v>
      </c>
      <c r="I22" s="9">
        <v>5498.07</v>
      </c>
      <c r="J22" s="9">
        <v>5498.07</v>
      </c>
      <c r="K22" s="9">
        <v>5498.07</v>
      </c>
      <c r="L22" s="9">
        <v>5498.07</v>
      </c>
      <c r="M22" s="9">
        <v>5498.07</v>
      </c>
      <c r="N22" s="9">
        <v>5498.07</v>
      </c>
      <c r="O22" s="4"/>
      <c r="P22" s="39">
        <f>SUM(C22:N22)</f>
        <v>44830.549999999996</v>
      </c>
    </row>
    <row r="23" spans="2:16" x14ac:dyDescent="0.3">
      <c r="B23" s="8" t="s">
        <v>8</v>
      </c>
      <c r="C23" s="9"/>
      <c r="D23" s="9"/>
      <c r="E23" s="9"/>
      <c r="F23" s="9">
        <f>680.47+1272.99</f>
        <v>1953.46</v>
      </c>
      <c r="G23" s="9">
        <f>1184.61+2249.86</f>
        <v>3434.4700000000003</v>
      </c>
      <c r="H23" s="9">
        <f>710.06+1323.41</f>
        <v>2033.47</v>
      </c>
      <c r="I23" s="9">
        <f>1184.61+2254.6</f>
        <v>3439.21</v>
      </c>
      <c r="J23" s="9">
        <f>1184.61+2252.53</f>
        <v>3437.1400000000003</v>
      </c>
      <c r="K23" s="9">
        <f>1184.61+2253.56</f>
        <v>3438.17</v>
      </c>
      <c r="L23" s="9">
        <f>1184.61+2257.72</f>
        <v>3442.33</v>
      </c>
      <c r="M23" s="9">
        <f>1184.61+2252.53</f>
        <v>3437.1400000000003</v>
      </c>
      <c r="N23" s="9">
        <f>1184.61+2252.53</f>
        <v>3437.1400000000003</v>
      </c>
      <c r="O23" s="4"/>
      <c r="P23" s="39">
        <f>SUM(C23:N23)</f>
        <v>28052.53</v>
      </c>
    </row>
    <row r="24" spans="2:16" x14ac:dyDescent="0.3">
      <c r="B24" s="7" t="s">
        <v>3</v>
      </c>
      <c r="C24" s="40">
        <f t="shared" ref="C24:N24" si="2">SUM(C22:C23)</f>
        <v>0</v>
      </c>
      <c r="D24" s="40">
        <f t="shared" si="2"/>
        <v>0</v>
      </c>
      <c r="E24" s="40">
        <f t="shared" si="2"/>
        <v>0</v>
      </c>
      <c r="F24" s="40">
        <f t="shared" si="2"/>
        <v>5018.5200000000004</v>
      </c>
      <c r="G24" s="40">
        <f t="shared" si="2"/>
        <v>8932.5400000000009</v>
      </c>
      <c r="H24" s="40">
        <f t="shared" si="2"/>
        <v>5312.47</v>
      </c>
      <c r="I24" s="40">
        <f t="shared" si="2"/>
        <v>8937.2799999999988</v>
      </c>
      <c r="J24" s="40">
        <f t="shared" si="2"/>
        <v>8935.2099999999991</v>
      </c>
      <c r="K24" s="40">
        <f t="shared" si="2"/>
        <v>8936.24</v>
      </c>
      <c r="L24" s="40">
        <f t="shared" si="2"/>
        <v>8940.4</v>
      </c>
      <c r="M24" s="40">
        <f t="shared" si="2"/>
        <v>8935.2099999999991</v>
      </c>
      <c r="N24" s="40">
        <f t="shared" si="2"/>
        <v>8935.2099999999991</v>
      </c>
      <c r="O24" s="4"/>
      <c r="P24" s="41">
        <f>SUM(C24:N24)</f>
        <v>72883.08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0</v>
      </c>
      <c r="D26" s="44">
        <f t="shared" si="3"/>
        <v>0</v>
      </c>
      <c r="E26" s="44">
        <f t="shared" si="3"/>
        <v>0</v>
      </c>
      <c r="F26" s="44">
        <f t="shared" si="3"/>
        <v>647.27999999999975</v>
      </c>
      <c r="G26" s="44">
        <f t="shared" si="3"/>
        <v>-396.34000000000015</v>
      </c>
      <c r="H26" s="44">
        <f t="shared" si="3"/>
        <v>-1081.8699999999999</v>
      </c>
      <c r="I26" s="44">
        <f t="shared" si="3"/>
        <v>1990.9200000000019</v>
      </c>
      <c r="J26" s="44">
        <f t="shared" si="3"/>
        <v>557.79000000000087</v>
      </c>
      <c r="K26" s="44">
        <f t="shared" si="3"/>
        <v>-1356.8399999999992</v>
      </c>
      <c r="L26" s="44">
        <f t="shared" si="3"/>
        <v>1987.8000000000011</v>
      </c>
      <c r="M26" s="44">
        <f t="shared" si="3"/>
        <v>79.390000000001237</v>
      </c>
      <c r="N26" s="44">
        <f t="shared" si="3"/>
        <v>-1355.8099999999986</v>
      </c>
      <c r="P26" s="54">
        <f>SUM(C26:O26)</f>
        <v>1072.320000000007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E9E1D-17CE-45F3-9C76-ED59278A5D13}">
  <dimension ref="B1:P26"/>
  <sheetViews>
    <sheetView workbookViewId="0">
      <selection activeCell="F22" sqref="F22:N23"/>
    </sheetView>
  </sheetViews>
  <sheetFormatPr baseColWidth="10" defaultRowHeight="14.4" x14ac:dyDescent="0.3"/>
  <cols>
    <col min="1" max="1" width="3" customWidth="1"/>
    <col min="2" max="2" width="28" customWidth="1"/>
    <col min="15" max="15" width="4" customWidth="1"/>
    <col min="16" max="16" width="10" style="45" customWidth="1"/>
  </cols>
  <sheetData>
    <row r="1" spans="2:16" x14ac:dyDescent="0.3">
      <c r="B1" s="60" t="s">
        <v>9</v>
      </c>
    </row>
    <row r="2" spans="2:16" x14ac:dyDescent="0.3">
      <c r="B2" s="61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2" t="s">
        <v>5</v>
      </c>
      <c r="C3" s="12" t="s">
        <v>27</v>
      </c>
      <c r="D3" s="12" t="s">
        <v>28</v>
      </c>
      <c r="E3" s="12" t="s">
        <v>29</v>
      </c>
      <c r="F3" s="12" t="s">
        <v>30</v>
      </c>
      <c r="G3" s="12" t="s">
        <v>31</v>
      </c>
      <c r="H3" s="12" t="s">
        <v>32</v>
      </c>
      <c r="I3" s="12" t="s">
        <v>33</v>
      </c>
      <c r="J3" s="12" t="s">
        <v>34</v>
      </c>
      <c r="K3" s="12" t="s">
        <v>35</v>
      </c>
      <c r="L3" s="12" t="s">
        <v>36</v>
      </c>
      <c r="M3" s="12" t="s">
        <v>37</v>
      </c>
      <c r="N3" s="12" t="s">
        <v>10</v>
      </c>
      <c r="O3" s="1"/>
      <c r="P3" s="12" t="s">
        <v>4</v>
      </c>
    </row>
    <row r="4" spans="2:16" x14ac:dyDescent="0.3">
      <c r="B4" s="27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"/>
      <c r="P4" s="51"/>
    </row>
    <row r="5" spans="2:16" x14ac:dyDescent="0.3">
      <c r="B5" s="15" t="s">
        <v>18</v>
      </c>
      <c r="C5" s="55"/>
      <c r="D5" s="55"/>
      <c r="E5" s="55"/>
      <c r="F5" s="17"/>
      <c r="G5" s="55"/>
      <c r="H5" s="17"/>
      <c r="I5" s="55"/>
      <c r="J5" s="17"/>
      <c r="K5" s="55"/>
      <c r="L5" s="17"/>
      <c r="M5" s="55"/>
      <c r="N5" s="17"/>
      <c r="O5" s="1"/>
      <c r="P5" s="46"/>
    </row>
    <row r="6" spans="2:16" x14ac:dyDescent="0.3">
      <c r="B6" s="8" t="s">
        <v>19</v>
      </c>
      <c r="C6" s="56">
        <v>19</v>
      </c>
      <c r="D6" s="56"/>
      <c r="E6" s="56"/>
      <c r="F6" s="33"/>
      <c r="G6" s="33"/>
      <c r="H6" s="33"/>
      <c r="I6" s="33"/>
      <c r="J6" s="33"/>
      <c r="K6" s="33"/>
      <c r="L6" s="33"/>
      <c r="M6" s="33"/>
      <c r="N6" s="33"/>
      <c r="O6" s="31"/>
      <c r="P6" s="52">
        <f>SUM(C6:N6)</f>
        <v>19</v>
      </c>
    </row>
    <row r="7" spans="2:16" x14ac:dyDescent="0.3">
      <c r="B7" s="8" t="s">
        <v>20</v>
      </c>
      <c r="C7" s="33">
        <v>22</v>
      </c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1"/>
      <c r="P7" s="52">
        <f>SUM(C7:N7)</f>
        <v>22</v>
      </c>
    </row>
    <row r="8" spans="2:16" x14ac:dyDescent="0.3">
      <c r="B8" s="16" t="s">
        <v>21</v>
      </c>
      <c r="C8" s="32">
        <f t="shared" ref="C8:N8" si="0">C7-C6</f>
        <v>3</v>
      </c>
      <c r="D8" s="32">
        <f t="shared" si="0"/>
        <v>0</v>
      </c>
      <c r="E8" s="32">
        <f t="shared" si="0"/>
        <v>0</v>
      </c>
      <c r="F8" s="32">
        <f t="shared" si="0"/>
        <v>0</v>
      </c>
      <c r="G8" s="32">
        <f t="shared" si="0"/>
        <v>0</v>
      </c>
      <c r="H8" s="32">
        <f t="shared" si="0"/>
        <v>0</v>
      </c>
      <c r="I8" s="32">
        <f t="shared" si="0"/>
        <v>0</v>
      </c>
      <c r="J8" s="32">
        <f t="shared" si="0"/>
        <v>0</v>
      </c>
      <c r="K8" s="32">
        <f t="shared" si="0"/>
        <v>0</v>
      </c>
      <c r="L8" s="32">
        <f t="shared" si="0"/>
        <v>0</v>
      </c>
      <c r="M8" s="32">
        <f t="shared" si="0"/>
        <v>0</v>
      </c>
      <c r="N8" s="32">
        <f t="shared" si="0"/>
        <v>0</v>
      </c>
      <c r="O8" s="31"/>
      <c r="P8" s="52">
        <f>SUM(C8:N8)</f>
        <v>3</v>
      </c>
    </row>
    <row r="9" spans="2:16" x14ac:dyDescent="0.3">
      <c r="B9" s="27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"/>
      <c r="P9" s="51"/>
    </row>
    <row r="10" spans="2:16" x14ac:dyDescent="0.3">
      <c r="B10" s="13" t="s">
        <v>17</v>
      </c>
      <c r="C10" s="57"/>
      <c r="D10" s="57"/>
      <c r="E10" s="57"/>
      <c r="F10" s="19"/>
      <c r="G10" s="57"/>
      <c r="H10" s="19"/>
      <c r="I10" s="57"/>
      <c r="J10" s="19"/>
      <c r="K10" s="57"/>
      <c r="L10" s="19"/>
      <c r="M10" s="57"/>
      <c r="N10" s="19"/>
      <c r="P10" s="47"/>
    </row>
    <row r="11" spans="2:16" x14ac:dyDescent="0.3">
      <c r="B11" s="8" t="s">
        <v>13</v>
      </c>
      <c r="C11" s="10">
        <v>22</v>
      </c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P11" s="53">
        <f>SUM(C11:N11)</f>
        <v>22</v>
      </c>
    </row>
    <row r="12" spans="2:16" x14ac:dyDescent="0.3">
      <c r="B12" s="8" t="s">
        <v>15</v>
      </c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11"/>
      <c r="N12" s="11"/>
      <c r="P12" s="53">
        <f>SUM(C12:N12)</f>
        <v>0</v>
      </c>
    </row>
    <row r="13" spans="2:16" x14ac:dyDescent="0.3">
      <c r="B13" s="8" t="s">
        <v>16</v>
      </c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P13" s="53">
        <f>SUM(C13:N13)</f>
        <v>0</v>
      </c>
    </row>
    <row r="14" spans="2:16" x14ac:dyDescent="0.3">
      <c r="B14" s="16" t="s">
        <v>14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P14" s="53">
        <f>SUM(C14:N14)</f>
        <v>0</v>
      </c>
    </row>
    <row r="15" spans="2:16" x14ac:dyDescent="0.3">
      <c r="B15" s="27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P15" s="48"/>
    </row>
    <row r="16" spans="2:16" x14ac:dyDescent="0.3">
      <c r="B16" s="6" t="s">
        <v>0</v>
      </c>
      <c r="C16" s="58"/>
      <c r="D16" s="58"/>
      <c r="E16" s="58"/>
      <c r="F16" s="22"/>
      <c r="G16" s="58"/>
      <c r="H16" s="22"/>
      <c r="I16" s="58"/>
      <c r="J16" s="22"/>
      <c r="K16" s="58"/>
      <c r="L16" s="22"/>
      <c r="M16" s="58"/>
      <c r="N16" s="22"/>
      <c r="P16" s="49"/>
    </row>
    <row r="17" spans="2:16" x14ac:dyDescent="0.3">
      <c r="B17" s="8" t="s">
        <v>6</v>
      </c>
      <c r="C17" s="9">
        <f>C11*Params!$C$5*(1-Params!$C$3)-Params!$C$4</f>
        <v>10449.800000000001</v>
      </c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4"/>
      <c r="P17" s="37">
        <f>SUM(C17:N17)</f>
        <v>10449.800000000001</v>
      </c>
    </row>
    <row r="18" spans="2:16" x14ac:dyDescent="0.3">
      <c r="B18" s="8" t="s">
        <v>14</v>
      </c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4"/>
      <c r="P18" s="37">
        <f>SUM(C18:N18)</f>
        <v>0</v>
      </c>
    </row>
    <row r="19" spans="2:16" x14ac:dyDescent="0.3">
      <c r="B19" s="24" t="s">
        <v>2</v>
      </c>
      <c r="C19" s="25">
        <f t="shared" ref="C19:N19" si="1">SUM(C17:C18)</f>
        <v>10449.800000000001</v>
      </c>
      <c r="D19" s="25">
        <f t="shared" si="1"/>
        <v>0</v>
      </c>
      <c r="E19" s="25">
        <f t="shared" si="1"/>
        <v>0</v>
      </c>
      <c r="F19" s="25">
        <f t="shared" si="1"/>
        <v>0</v>
      </c>
      <c r="G19" s="25">
        <f t="shared" si="1"/>
        <v>0</v>
      </c>
      <c r="H19" s="25">
        <f t="shared" si="1"/>
        <v>0</v>
      </c>
      <c r="I19" s="25">
        <f t="shared" si="1"/>
        <v>0</v>
      </c>
      <c r="J19" s="25">
        <f t="shared" si="1"/>
        <v>0</v>
      </c>
      <c r="K19" s="25">
        <f t="shared" si="1"/>
        <v>0</v>
      </c>
      <c r="L19" s="25">
        <f t="shared" si="1"/>
        <v>0</v>
      </c>
      <c r="M19" s="25">
        <f t="shared" si="1"/>
        <v>0</v>
      </c>
      <c r="N19" s="25">
        <f t="shared" si="1"/>
        <v>0</v>
      </c>
      <c r="O19" s="5"/>
      <c r="P19" s="38">
        <f>SUM(C19:O19)</f>
        <v>10449.800000000001</v>
      </c>
    </row>
    <row r="20" spans="2:16" x14ac:dyDescent="0.3">
      <c r="B20" s="27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5"/>
    </row>
    <row r="21" spans="2:16" x14ac:dyDescent="0.3">
      <c r="B21" s="26" t="s">
        <v>1</v>
      </c>
      <c r="C21" s="59"/>
      <c r="D21" s="59"/>
      <c r="E21" s="59"/>
      <c r="F21" s="28"/>
      <c r="G21" s="59"/>
      <c r="H21" s="28"/>
      <c r="I21" s="59"/>
      <c r="J21" s="28"/>
      <c r="K21" s="59"/>
      <c r="L21" s="28"/>
      <c r="M21" s="59"/>
      <c r="N21" s="28"/>
      <c r="O21" s="4"/>
      <c r="P21" s="50"/>
    </row>
    <row r="22" spans="2:16" x14ac:dyDescent="0.3">
      <c r="B22" s="8" t="s">
        <v>7</v>
      </c>
      <c r="C22" s="9">
        <v>5499</v>
      </c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4"/>
      <c r="P22" s="39">
        <f>SUM(C22:N22)</f>
        <v>5499</v>
      </c>
    </row>
    <row r="23" spans="2:16" x14ac:dyDescent="0.3">
      <c r="B23" s="8" t="s">
        <v>8</v>
      </c>
      <c r="C23" s="9">
        <f>1190.64+2264.07</f>
        <v>3454.71</v>
      </c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4"/>
      <c r="P23" s="39">
        <f>SUM(C23:N23)</f>
        <v>3454.71</v>
      </c>
    </row>
    <row r="24" spans="2:16" x14ac:dyDescent="0.3">
      <c r="B24" s="7" t="s">
        <v>3</v>
      </c>
      <c r="C24" s="40">
        <f t="shared" ref="C24:N24" si="2">SUM(C22:C23)</f>
        <v>8953.7099999999991</v>
      </c>
      <c r="D24" s="40">
        <f t="shared" si="2"/>
        <v>0</v>
      </c>
      <c r="E24" s="40">
        <f t="shared" si="2"/>
        <v>0</v>
      </c>
      <c r="F24" s="40">
        <f t="shared" si="2"/>
        <v>0</v>
      </c>
      <c r="G24" s="40">
        <f t="shared" si="2"/>
        <v>0</v>
      </c>
      <c r="H24" s="40">
        <f t="shared" si="2"/>
        <v>0</v>
      </c>
      <c r="I24" s="40">
        <f t="shared" si="2"/>
        <v>0</v>
      </c>
      <c r="J24" s="40">
        <f t="shared" si="2"/>
        <v>0</v>
      </c>
      <c r="K24" s="40">
        <f t="shared" si="2"/>
        <v>0</v>
      </c>
      <c r="L24" s="40">
        <f t="shared" si="2"/>
        <v>0</v>
      </c>
      <c r="M24" s="40">
        <f t="shared" si="2"/>
        <v>0</v>
      </c>
      <c r="N24" s="40">
        <f t="shared" si="2"/>
        <v>0</v>
      </c>
      <c r="O24" s="4"/>
      <c r="P24" s="41">
        <f>SUM(C24:N24)</f>
        <v>8953.7099999999991</v>
      </c>
    </row>
    <row r="25" spans="2:16" x14ac:dyDescent="0.3">
      <c r="B25" s="42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5"/>
    </row>
    <row r="26" spans="2:16" x14ac:dyDescent="0.3">
      <c r="B26" s="43" t="s">
        <v>25</v>
      </c>
      <c r="C26" s="44">
        <f t="shared" ref="C26:N26" si="3">C19-C24</f>
        <v>1496.090000000002</v>
      </c>
      <c r="D26" s="44">
        <f t="shared" si="3"/>
        <v>0</v>
      </c>
      <c r="E26" s="44">
        <f t="shared" si="3"/>
        <v>0</v>
      </c>
      <c r="F26" s="44">
        <f t="shared" si="3"/>
        <v>0</v>
      </c>
      <c r="G26" s="44">
        <f t="shared" si="3"/>
        <v>0</v>
      </c>
      <c r="H26" s="44">
        <f t="shared" si="3"/>
        <v>0</v>
      </c>
      <c r="I26" s="44">
        <f t="shared" si="3"/>
        <v>0</v>
      </c>
      <c r="J26" s="44">
        <f t="shared" si="3"/>
        <v>0</v>
      </c>
      <c r="K26" s="44">
        <f t="shared" si="3"/>
        <v>0</v>
      </c>
      <c r="L26" s="44">
        <f t="shared" si="3"/>
        <v>0</v>
      </c>
      <c r="M26" s="44">
        <f t="shared" si="3"/>
        <v>0</v>
      </c>
      <c r="N26" s="44">
        <f t="shared" si="3"/>
        <v>0</v>
      </c>
      <c r="P26" s="54">
        <f>SUM(C26:O26)</f>
        <v>1496.090000000002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C6" sqref="C6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62" t="s">
        <v>22</v>
      </c>
      <c r="C2" s="63"/>
    </row>
    <row r="3" spans="2:3" ht="30" customHeight="1" x14ac:dyDescent="0.3">
      <c r="B3" s="29" t="s">
        <v>11</v>
      </c>
      <c r="C3" s="30">
        <v>0.08</v>
      </c>
    </row>
    <row r="4" spans="2:3" ht="30" customHeight="1" x14ac:dyDescent="0.3">
      <c r="B4" s="29" t="s">
        <v>12</v>
      </c>
      <c r="C4" s="29">
        <v>75</v>
      </c>
    </row>
    <row r="5" spans="2:3" ht="30" customHeight="1" x14ac:dyDescent="0.3">
      <c r="B5" s="29" t="s">
        <v>38</v>
      </c>
      <c r="C5" s="29">
        <v>520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5"/>
  <sheetViews>
    <sheetView tabSelected="1" workbookViewId="0">
      <selection activeCell="C5" sqref="C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64" t="s">
        <v>23</v>
      </c>
      <c r="C2" s="64"/>
    </row>
    <row r="3" spans="2:3" ht="16.95" customHeight="1" x14ac:dyDescent="0.3">
      <c r="B3" s="34" t="s">
        <v>24</v>
      </c>
      <c r="C3" s="35">
        <f>'2024'!P26+'2025'!P26</f>
        <v>2568.4100000000089</v>
      </c>
    </row>
    <row r="4" spans="2:3" ht="16.95" customHeight="1" x14ac:dyDescent="0.3">
      <c r="B4" s="34" t="s">
        <v>26</v>
      </c>
      <c r="C4" s="36">
        <f>SUM('2024'!P12)+'2025'!P12</f>
        <v>14</v>
      </c>
    </row>
    <row r="5" spans="2:3" x14ac:dyDescent="0.3">
      <c r="B5" t="s">
        <v>39</v>
      </c>
      <c r="C5">
        <f>(2.08*9)+1.04-C4</f>
        <v>5.759999999999998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64</vt:i4>
      </vt:variant>
    </vt:vector>
  </HeadingPairs>
  <TitlesOfParts>
    <vt:vector size="68" baseType="lpstr">
      <vt:lpstr>2024</vt:lpstr>
      <vt:lpstr>2025</vt:lpstr>
      <vt:lpstr>Params</vt:lpstr>
      <vt:lpstr>Synthése</vt:lpstr>
      <vt:lpstr>'2024'!AOUT</vt:lpstr>
      <vt:lpstr>'2025'!AOUT</vt:lpstr>
      <vt:lpstr>'2024'!AVRIL</vt:lpstr>
      <vt:lpstr>'2025'!AVRIL</vt:lpstr>
      <vt:lpstr>'2024'!CRA</vt:lpstr>
      <vt:lpstr>'2025'!CRA</vt:lpstr>
      <vt:lpstr>'2024'!CRA_ASTREINTE</vt:lpstr>
      <vt:lpstr>'2025'!CRA_ASTREINTE</vt:lpstr>
      <vt:lpstr>'2024'!CRA_CP</vt:lpstr>
      <vt:lpstr>'2025'!CRA_CP</vt:lpstr>
      <vt:lpstr>'2024'!CRA_PRODUCTION</vt:lpstr>
      <vt:lpstr>'2025'!CRA_PRODUCTION</vt:lpstr>
      <vt:lpstr>'2024'!CRA_SANS_SOLDE</vt:lpstr>
      <vt:lpstr>'2025'!CRA_SANS_SOLDE</vt:lpstr>
      <vt:lpstr>'2024'!DECEMBRE</vt:lpstr>
      <vt:lpstr>'2025'!DECEMBRE</vt:lpstr>
      <vt:lpstr>'2024'!ENTREES</vt:lpstr>
      <vt:lpstr>'2025'!ENTREES</vt:lpstr>
      <vt:lpstr>'2024'!ENTREES_ASTREINTE</vt:lpstr>
      <vt:lpstr>'2025'!ENTREES_ASTREINTE</vt:lpstr>
      <vt:lpstr>'2024'!ENTREES_FACTURE</vt:lpstr>
      <vt:lpstr>'2025'!ENTREES_FACTURE</vt:lpstr>
      <vt:lpstr>'2024'!FEVRIER</vt:lpstr>
      <vt:lpstr>'2025'!FEVRIER</vt:lpstr>
      <vt:lpstr>'2024'!JANVIER</vt:lpstr>
      <vt:lpstr>'2025'!JANVIER</vt:lpstr>
      <vt:lpstr>'2024'!JUILLET</vt:lpstr>
      <vt:lpstr>'2025'!JUILLET</vt:lpstr>
      <vt:lpstr>'2024'!JUIN</vt:lpstr>
      <vt:lpstr>'2025'!JUIN</vt:lpstr>
      <vt:lpstr>'2024'!MAI</vt:lpstr>
      <vt:lpstr>'2025'!MAI</vt:lpstr>
      <vt:lpstr>'2024'!MARS</vt:lpstr>
      <vt:lpstr>'2025'!MARS</vt:lpstr>
      <vt:lpstr>'2024'!MOIS</vt:lpstr>
      <vt:lpstr>'2025'!MOIS</vt:lpstr>
      <vt:lpstr>'2024'!NOVEMBRE</vt:lpstr>
      <vt:lpstr>'2025'!NOVEMBRE</vt:lpstr>
      <vt:lpstr>'2024'!OCTOBRE</vt:lpstr>
      <vt:lpstr>'2025'!OCTOBRE</vt:lpstr>
      <vt:lpstr>'2024'!REPAS</vt:lpstr>
      <vt:lpstr>'2025'!REPAS</vt:lpstr>
      <vt:lpstr>'2024'!REPAS_ACQUIS</vt:lpstr>
      <vt:lpstr>'2025'!REPAS_ACQUIS</vt:lpstr>
      <vt:lpstr>'2024'!REPAS_PRIS</vt:lpstr>
      <vt:lpstr>'2025'!REPAS_PRIS</vt:lpstr>
      <vt:lpstr>'2024'!REPAS_SOLDE</vt:lpstr>
      <vt:lpstr>'2025'!REPAS_SOLDE</vt:lpstr>
      <vt:lpstr>'2024'!SEPTEMBRE</vt:lpstr>
      <vt:lpstr>'2025'!SEPTEMBRE</vt:lpstr>
      <vt:lpstr>'2024'!SOLDE</vt:lpstr>
      <vt:lpstr>'2025'!SOLDE</vt:lpstr>
      <vt:lpstr>'2024'!SORTIES</vt:lpstr>
      <vt:lpstr>'2025'!SORTIES</vt:lpstr>
      <vt:lpstr>'2024'!SORTIES_CHARGES_SOCIALES_PATRONALES</vt:lpstr>
      <vt:lpstr>'2025'!SORTIES_CHARGES_SOCIALES_PATRONALES</vt:lpstr>
      <vt:lpstr>'2024'!SORTIES_SALAIRE_NET</vt:lpstr>
      <vt:lpstr>'2025'!SORTIES_SALAIRE_NET</vt:lpstr>
      <vt:lpstr>'2024'!TOTAL</vt:lpstr>
      <vt:lpstr>'2025'!TOTAL</vt:lpstr>
      <vt:lpstr>'2024'!TOTAL_ENTREES</vt:lpstr>
      <vt:lpstr>'2025'!TOTAL_ENTREES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2025-02-05T23:48:18Z</dcterms:modified>
</cp:coreProperties>
</file>