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A63E9251-A168-4ADF-8CE9-6774374B9620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>'2024'!$B$33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>'2024'!$B$32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'2024'!$B$30</definedName>
    <definedName name="SORTIES" localSheetId="0">'2023'!$B$22</definedName>
    <definedName name="SORTIES" localSheetId="1">'2024'!$B$23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>#REF!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3" i="16" l="1"/>
  <c r="P32" i="16"/>
  <c r="N28" i="16"/>
  <c r="M28" i="16"/>
  <c r="J28" i="16"/>
  <c r="G28" i="16"/>
  <c r="F28" i="16"/>
  <c r="P27" i="16"/>
  <c r="P26" i="16"/>
  <c r="L25" i="16"/>
  <c r="L28" i="16" s="1"/>
  <c r="K25" i="16"/>
  <c r="K28" i="16" s="1"/>
  <c r="J25" i="16"/>
  <c r="I25" i="16"/>
  <c r="I28" i="16" s="1"/>
  <c r="H25" i="16"/>
  <c r="H28" i="16" s="1"/>
  <c r="G25" i="16"/>
  <c r="F25" i="16"/>
  <c r="E25" i="16"/>
  <c r="E28" i="16" s="1"/>
  <c r="D25" i="16"/>
  <c r="D28" i="16" s="1"/>
  <c r="C25" i="16"/>
  <c r="P25" i="16" s="1"/>
  <c r="P24" i="16"/>
  <c r="N21" i="16"/>
  <c r="N30" i="16" s="1"/>
  <c r="M21" i="16"/>
  <c r="M30" i="16" s="1"/>
  <c r="K21" i="16"/>
  <c r="K30" i="16" s="1"/>
  <c r="J21" i="16"/>
  <c r="J30" i="16" s="1"/>
  <c r="I21" i="16"/>
  <c r="E21" i="16"/>
  <c r="D21" i="16"/>
  <c r="D30" i="16" s="1"/>
  <c r="C21" i="16"/>
  <c r="P20" i="16"/>
  <c r="P19" i="16"/>
  <c r="L18" i="16"/>
  <c r="L21" i="16" s="1"/>
  <c r="L30" i="16" s="1"/>
  <c r="K18" i="16"/>
  <c r="J18" i="16"/>
  <c r="I18" i="16"/>
  <c r="H18" i="16"/>
  <c r="H21" i="16" s="1"/>
  <c r="H30" i="16" s="1"/>
  <c r="G18" i="16"/>
  <c r="G21" i="16" s="1"/>
  <c r="G30" i="16" s="1"/>
  <c r="F18" i="16"/>
  <c r="F21" i="16" s="1"/>
  <c r="F30" i="16" s="1"/>
  <c r="E18" i="16"/>
  <c r="D18" i="16"/>
  <c r="C18" i="16"/>
  <c r="P15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6" i="15"/>
  <c r="L26" i="15"/>
  <c r="K26" i="15"/>
  <c r="G26" i="15"/>
  <c r="F26" i="15"/>
  <c r="D26" i="15"/>
  <c r="C26" i="15"/>
  <c r="P25" i="15"/>
  <c r="E25" i="15"/>
  <c r="N24" i="15"/>
  <c r="M24" i="15"/>
  <c r="M26" i="15" s="1"/>
  <c r="L24" i="15"/>
  <c r="K24" i="15"/>
  <c r="J24" i="15"/>
  <c r="J26" i="15" s="1"/>
  <c r="I24" i="15"/>
  <c r="I26" i="15" s="1"/>
  <c r="H24" i="15"/>
  <c r="H26" i="15" s="1"/>
  <c r="G24" i="15"/>
  <c r="F24" i="15"/>
  <c r="E24" i="15"/>
  <c r="E26" i="15" s="1"/>
  <c r="D24" i="15"/>
  <c r="C24" i="15"/>
  <c r="P24" i="15" s="1"/>
  <c r="P23" i="15"/>
  <c r="E19" i="15"/>
  <c r="P19" i="15" s="1"/>
  <c r="P18" i="15"/>
  <c r="N17" i="15"/>
  <c r="N20" i="15" s="1"/>
  <c r="N28" i="15" s="1"/>
  <c r="M17" i="15"/>
  <c r="M20" i="15" s="1"/>
  <c r="M28" i="15" s="1"/>
  <c r="L17" i="15"/>
  <c r="L20" i="15" s="1"/>
  <c r="L28" i="15" s="1"/>
  <c r="K17" i="15"/>
  <c r="K20" i="15" s="1"/>
  <c r="K28" i="15" s="1"/>
  <c r="J17" i="15"/>
  <c r="J20" i="15" s="1"/>
  <c r="J28" i="15" s="1"/>
  <c r="I17" i="15"/>
  <c r="I20" i="15" s="1"/>
  <c r="H17" i="15"/>
  <c r="H20" i="15" s="1"/>
  <c r="H28" i="15" s="1"/>
  <c r="G17" i="15"/>
  <c r="G20" i="15" s="1"/>
  <c r="G28" i="15" s="1"/>
  <c r="F17" i="15"/>
  <c r="F20" i="15" s="1"/>
  <c r="F28" i="15" s="1"/>
  <c r="E17" i="15"/>
  <c r="E20" i="15" s="1"/>
  <c r="E28" i="15" s="1"/>
  <c r="D17" i="15"/>
  <c r="D20" i="15" s="1"/>
  <c r="D28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8" i="16" l="1"/>
  <c r="P18" i="16"/>
  <c r="E30" i="16"/>
  <c r="P26" i="15"/>
  <c r="I30" i="16"/>
  <c r="I28" i="15"/>
  <c r="C28" i="16"/>
  <c r="P28" i="16" s="1"/>
  <c r="P21" i="16"/>
  <c r="C20" i="15"/>
  <c r="P20" i="15" l="1"/>
  <c r="C28" i="15"/>
  <c r="P28" i="15" s="1"/>
  <c r="C30" i="16"/>
  <c r="P30" i="16" s="1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<sst xmlns="http://schemas.openxmlformats.org/spreadsheetml/2006/main" count="82" uniqueCount="46">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</sst>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A2" workbookViewId="0">
      <selection activeCell="H18" sqref="H1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SUM(E23:E24)</f>
        <v>8193.86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92147.81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1357.7399999999998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-53.640000000000782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B4FC-FDAD-400F-A6C0-6CF45B5A7335}">
  <dimension ref="B1:P33"/>
  <sheetViews>
    <sheetView tabSelected="1" workbookViewId="0">
      <selection activeCell="L20" sqref="L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>
        <v>19</v>
      </c>
      <c r="L6" s="33">
        <v>19</v>
      </c>
      <c r="M6" s="33"/>
      <c r="N6" s="33"/>
      <c r="O6" s="31"/>
      <c r="P6" s="52">
        <f>SUM(C6:N6)</f>
        <v>178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>
        <v>21</v>
      </c>
      <c r="L7" s="33">
        <v>23</v>
      </c>
      <c r="M7" s="33"/>
      <c r="N7" s="33"/>
      <c r="O7" s="31"/>
      <c r="P7" s="52">
        <f>SUM(C7:N7)</f>
        <v>185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2</v>
      </c>
      <c r="L8" s="32">
        <f t="shared" si="0"/>
        <v>4</v>
      </c>
      <c r="M8" s="32">
        <f t="shared" si="0"/>
        <v>0</v>
      </c>
      <c r="N8" s="32">
        <f t="shared" si="0"/>
        <v>0</v>
      </c>
      <c r="O8" s="31"/>
      <c r="P8" s="52">
        <f>SUM(C8:N8)</f>
        <v>7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>
        <v>21</v>
      </c>
      <c r="L11" s="10">
        <v>23</v>
      </c>
      <c r="M11" s="10"/>
      <c r="N11" s="10"/>
      <c r="P11" s="53">
        <f>SUM(C11:N11)</f>
        <v>185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/>
      <c r="P13" s="53">
        <f>SUM(C13:N13)</f>
        <v>13</v>
      </c>
    </row>
    <row r="14" spans="2:16" x14ac:dyDescent="0.3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P15" s="53">
        <f>SUM(C15:N15)</f>
        <v>1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>
        <f>K11*Params!$C$6*(1-Params!$C$3)-Params!$C$4</f>
        <v>9585</v>
      </c>
      <c r="L18" s="9">
        <f>L11*Params!$C$6*(1-Params!$C$3)-Params!$C$4</f>
        <v>10505</v>
      </c>
      <c r="M18" s="9"/>
      <c r="N18" s="9"/>
      <c r="O18" s="4"/>
      <c r="P18" s="37">
        <f>SUM(C18:N18)</f>
        <v>84350</v>
      </c>
    </row>
    <row r="19" spans="2:16" x14ac:dyDescent="0.3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>
        <v>1000</v>
      </c>
      <c r="M19" s="9"/>
      <c r="N19" s="9"/>
      <c r="O19" s="4"/>
      <c r="P19" s="37">
        <f>SUM(C19:N19)</f>
        <v>4000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232.64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9585</v>
      </c>
      <c r="L21" s="25">
        <f t="shared" si="1"/>
        <v>11505</v>
      </c>
      <c r="M21" s="25">
        <f t="shared" si="1"/>
        <v>0</v>
      </c>
      <c r="N21" s="25">
        <f t="shared" si="1"/>
        <v>0</v>
      </c>
      <c r="O21" s="5"/>
      <c r="P21" s="38">
        <f>SUM(C21:N21)</f>
        <v>88582.64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>
        <v>5409.97</v>
      </c>
      <c r="L24" s="9">
        <v>5409.97</v>
      </c>
      <c r="M24" s="9"/>
      <c r="N24" s="9"/>
      <c r="O24" s="4"/>
      <c r="P24" s="39">
        <f>SUM(C24:N24)</f>
        <v>52536.33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>
        <f>1131.35+2297.04</f>
        <v>3428.39</v>
      </c>
      <c r="L25" s="9">
        <f>1131.35+2268.11</f>
        <v>3399.46</v>
      </c>
      <c r="M25" s="9"/>
      <c r="N25" s="9"/>
      <c r="O25" s="4"/>
      <c r="P25" s="39">
        <f>SUM(C25:N25)</f>
        <v>33051.919999999998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>
        <v>397.86399999999998</v>
      </c>
      <c r="L26" s="61">
        <v>426.23200000000003</v>
      </c>
      <c r="M26" s="61"/>
      <c r="N26" s="61"/>
      <c r="O26" s="4"/>
      <c r="P26" s="39">
        <f>SUM(C26:N26)</f>
        <v>3524.04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232.64</v>
      </c>
    </row>
    <row r="28" spans="2:16" x14ac:dyDescent="0.3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9236.2240000000002</v>
      </c>
      <c r="L28" s="40">
        <f t="shared" si="2"/>
        <v>9235.6620000000003</v>
      </c>
      <c r="M28" s="40">
        <f t="shared" si="2"/>
        <v>0</v>
      </c>
      <c r="N28" s="40">
        <f t="shared" si="2"/>
        <v>0</v>
      </c>
      <c r="O28" s="4"/>
      <c r="P28" s="41">
        <f>SUM(C28:N28)</f>
        <v>89344.93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348.77599999999984</v>
      </c>
      <c r="L30" s="44">
        <f t="shared" si="3"/>
        <v>2269.3379999999997</v>
      </c>
      <c r="M30" s="44">
        <f t="shared" si="3"/>
        <v>0</v>
      </c>
      <c r="N30" s="44">
        <f t="shared" si="3"/>
        <v>0</v>
      </c>
      <c r="P30" s="54">
        <f>SUM(C30:N30)</f>
        <v>-762.28999999999905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>
        <v>756</v>
      </c>
      <c r="L32" s="63">
        <v>828</v>
      </c>
      <c r="M32" s="63"/>
      <c r="N32" s="63"/>
      <c r="P32" s="64">
        <f>SUM(C32:N32)</f>
        <v>6660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>
        <v>397.86399999999998</v>
      </c>
      <c r="L33" s="63">
        <v>426.23200000000003</v>
      </c>
      <c r="M33" s="63"/>
      <c r="N33" s="63"/>
      <c r="P33" s="64">
        <f>SUM(C33:N33)</f>
        <v>3524.0360000000001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D10" sqref="D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22</v>
      </c>
      <c r="C2" s="71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23</v>
      </c>
      <c r="C2" s="72"/>
    </row>
    <row r="3" spans="2:3" ht="16.95" customHeight="1" x14ac:dyDescent="0.3">
      <c r="B3" s="34" t="s">
        <v>24</v>
      </c>
      <c r="C3" s="35">
        <f>'2023'!P28+'2024'!P30</f>
        <v>-815.92999999999984</v>
      </c>
    </row>
    <row r="4" spans="2:3" ht="16.95" customHeight="1" x14ac:dyDescent="0.3">
      <c r="B4" s="34" t="s">
        <v>26</v>
      </c>
      <c r="C4" s="36">
        <f>SUM('2023'!P12)+('2024'!P12)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2024-10-31T23:03:50Z</dcterms:modified>
</cp:coreProperties>
</file>