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70CFB0CF-AD20-4F4A-9996-4735CEC56CEF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'2024'!$B$32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'2024'!$B$26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5" l="1"/>
  <c r="K25" i="15"/>
  <c r="K24" i="15"/>
  <c r="K23" i="15"/>
  <c r="N28" i="15"/>
  <c r="M28" i="15"/>
  <c r="L28" i="15"/>
  <c r="H28" i="15"/>
  <c r="G28" i="15"/>
  <c r="F28" i="15"/>
  <c r="E28" i="15"/>
  <c r="D28" i="15"/>
  <c r="C28" i="15"/>
  <c r="K26" i="15"/>
  <c r="J26" i="15"/>
  <c r="I26" i="15"/>
  <c r="P26" i="15" s="1"/>
  <c r="J24" i="15"/>
  <c r="I24" i="15"/>
  <c r="P24" i="15" s="1"/>
  <c r="J23" i="15"/>
  <c r="J25" i="15" s="1"/>
  <c r="I23" i="15"/>
  <c r="I25" i="15" s="1"/>
  <c r="P22" i="15"/>
  <c r="N19" i="15"/>
  <c r="M19" i="15"/>
  <c r="L19" i="15"/>
  <c r="H19" i="15"/>
  <c r="G19" i="15"/>
  <c r="G32" i="15" s="1"/>
  <c r="F19" i="15"/>
  <c r="E19" i="15"/>
  <c r="E32" i="15" s="1"/>
  <c r="D19" i="15"/>
  <c r="C19" i="15"/>
  <c r="P18" i="15"/>
  <c r="K17" i="15"/>
  <c r="K19" i="15" s="1"/>
  <c r="J17" i="15"/>
  <c r="J19" i="15" s="1"/>
  <c r="I17" i="15"/>
  <c r="I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J28" i="15" l="1"/>
  <c r="J32" i="15" s="1"/>
  <c r="N32" i="15"/>
  <c r="D32" i="15"/>
  <c r="P8" i="15"/>
  <c r="F32" i="15"/>
  <c r="H32" i="15"/>
  <c r="P25" i="15"/>
  <c r="K28" i="15"/>
  <c r="K32" i="15" s="1"/>
  <c r="P23" i="15"/>
  <c r="L32" i="15"/>
  <c r="P19" i="15"/>
  <c r="M32" i="15"/>
  <c r="P17" i="15"/>
  <c r="C32" i="15"/>
  <c r="I28" i="15"/>
  <c r="I32" i="15" s="1"/>
  <c r="P32" i="15" l="1"/>
  <c r="C3" i="13" s="1"/>
  <c r="P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27" authorId="0" shapeId="0" xr:uid="{84623676-C61F-4F1D-B9DB-B1B0DF1E425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<sst xmlns="http://schemas.openxmlformats.org/spreadsheetml/2006/main" count="45" uniqueCount="44">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</sst>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10" fillId="4" borderId="4" xfId="0" applyNumberFormat="1" applyFont="1" applyFill="1" applyBorder="1"/>
    <xf numFmtId="0" fontId="9" fillId="0" borderId="4" xfId="0" applyFont="1" applyBorder="1" applyProtection="1">
      <protection locked="0"/>
    </xf>
    <xf numFmtId="4" fontId="11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32"/>
  <sheetViews>
    <sheetView tabSelected="1" workbookViewId="0">
      <selection activeCell="J28" sqref="J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>
        <v>19</v>
      </c>
      <c r="L6" s="33"/>
      <c r="M6" s="33"/>
      <c r="N6" s="33"/>
      <c r="O6" s="31"/>
      <c r="P6" s="52">
        <f>SUM(C6:N6)</f>
        <v>57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18</v>
      </c>
      <c r="J7" s="33">
        <v>21</v>
      </c>
      <c r="K7" s="33">
        <v>21</v>
      </c>
      <c r="L7" s="33"/>
      <c r="M7" s="33"/>
      <c r="N7" s="33"/>
      <c r="O7" s="31"/>
      <c r="P7" s="52">
        <f>SUM(C7:N7)</f>
        <v>60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2</v>
      </c>
      <c r="K8" s="32">
        <f t="shared" si="0"/>
        <v>2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18</v>
      </c>
      <c r="J11" s="10">
        <v>21</v>
      </c>
      <c r="K11" s="10">
        <v>21</v>
      </c>
      <c r="L11" s="10"/>
      <c r="M11" s="10"/>
      <c r="N11" s="10"/>
      <c r="P11" s="53">
        <f>SUM(C11:N11)</f>
        <v>60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>
        <v>5</v>
      </c>
      <c r="J12" s="11"/>
      <c r="K12" s="11"/>
      <c r="L12" s="11"/>
      <c r="M12" s="11"/>
      <c r="N12" s="11"/>
      <c r="P12" s="53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8370.6</v>
      </c>
      <c r="J17" s="9">
        <f>J11*Params!$C$5*(1-Params!$C$3)-Params!$C$4</f>
        <v>9778.2000000000007</v>
      </c>
      <c r="K17" s="9">
        <f>K11*Params!$C$5*(1-Params!$C$3)-Params!$C$4</f>
        <v>9778.2000000000007</v>
      </c>
      <c r="L17" s="9"/>
      <c r="M17" s="9"/>
      <c r="N17" s="9"/>
      <c r="O17" s="4"/>
      <c r="P17" s="37">
        <f>SUM(C17:N17)</f>
        <v>27927.000000000004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8370.6</v>
      </c>
      <c r="J19" s="25">
        <f t="shared" si="1"/>
        <v>9778.2000000000007</v>
      </c>
      <c r="K19" s="25">
        <f t="shared" si="1"/>
        <v>9778.2000000000007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27927.000000000004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4750.66</v>
      </c>
      <c r="J22" s="9">
        <v>4750.66</v>
      </c>
      <c r="K22" s="9">
        <v>4050.66</v>
      </c>
      <c r="L22" s="9"/>
      <c r="M22" s="9"/>
      <c r="N22" s="9"/>
      <c r="O22" s="4"/>
      <c r="P22" s="39">
        <f t="shared" ref="P22:P28" si="2">SUM(C22:N22)</f>
        <v>13551.98</v>
      </c>
    </row>
    <row r="23" spans="2:16" x14ac:dyDescent="0.3">
      <c r="B23" s="8" t="s">
        <v>39</v>
      </c>
      <c r="C23" s="9"/>
      <c r="D23" s="9"/>
      <c r="E23" s="9"/>
      <c r="F23" s="60"/>
      <c r="G23" s="60"/>
      <c r="H23" s="60"/>
      <c r="I23" s="60">
        <f>(5461.69/5)*(1-9.7%)</f>
        <v>986.381214</v>
      </c>
      <c r="J23" s="60">
        <f>(5461.69/5)*(1-9.7%)</f>
        <v>986.381214</v>
      </c>
      <c r="K23" s="60">
        <f>(5461.69/5)*(1-9.7%)</f>
        <v>986.381214</v>
      </c>
      <c r="L23" s="9"/>
      <c r="M23" s="9"/>
      <c r="N23" s="9"/>
      <c r="O23" s="4"/>
      <c r="P23" s="39">
        <f t="shared" si="2"/>
        <v>2959.143642</v>
      </c>
    </row>
    <row r="24" spans="2:16" x14ac:dyDescent="0.3">
      <c r="B24" s="61" t="s">
        <v>40</v>
      </c>
      <c r="C24" s="62"/>
      <c r="D24" s="62"/>
      <c r="E24" s="62"/>
      <c r="F24" s="62"/>
      <c r="G24" s="62"/>
      <c r="H24" s="62"/>
      <c r="I24" s="62">
        <f>(5461.69/5)*9.7%</f>
        <v>105.95678599999998</v>
      </c>
      <c r="J24" s="62">
        <f>(5461.69/5)*9.7%</f>
        <v>105.95678599999998</v>
      </c>
      <c r="K24" s="62">
        <f>(5461.69/5)*9.7%</f>
        <v>105.95678599999998</v>
      </c>
      <c r="L24" s="62"/>
      <c r="M24" s="62"/>
      <c r="N24" s="62"/>
      <c r="O24" s="4"/>
      <c r="P24" s="39">
        <f t="shared" si="2"/>
        <v>317.87035799999995</v>
      </c>
    </row>
    <row r="25" spans="2:16" x14ac:dyDescent="0.3">
      <c r="B25" s="61" t="s">
        <v>41</v>
      </c>
      <c r="C25" s="62"/>
      <c r="D25" s="62"/>
      <c r="E25" s="62"/>
      <c r="F25" s="62"/>
      <c r="G25" s="62"/>
      <c r="H25" s="62"/>
      <c r="I25" s="62">
        <f>(I23)*0.02</f>
        <v>19.727624280000001</v>
      </c>
      <c r="J25" s="62">
        <f>(J23)*0.02</f>
        <v>19.727624280000001</v>
      </c>
      <c r="K25" s="62">
        <f>(K23)*0.02</f>
        <v>19.727624280000001</v>
      </c>
      <c r="L25" s="62"/>
      <c r="M25" s="62"/>
      <c r="N25" s="62"/>
      <c r="O25" s="4"/>
      <c r="P25" s="39">
        <f t="shared" si="2"/>
        <v>59.182872840000002</v>
      </c>
    </row>
    <row r="26" spans="2:16" x14ac:dyDescent="0.3">
      <c r="B26" s="8" t="s">
        <v>8</v>
      </c>
      <c r="C26" s="9"/>
      <c r="D26" s="9"/>
      <c r="E26" s="9"/>
      <c r="F26" s="9"/>
      <c r="G26" s="9"/>
      <c r="H26" s="9"/>
      <c r="I26" s="9">
        <f>1027.43+1944.82</f>
        <v>2972.25</v>
      </c>
      <c r="J26" s="9">
        <f>1027.43+1957.96</f>
        <v>2985.3900000000003</v>
      </c>
      <c r="K26" s="9">
        <f>1027.43+1944.82</f>
        <v>2972.25</v>
      </c>
      <c r="L26" s="9"/>
      <c r="M26" s="9"/>
      <c r="N26" s="9"/>
      <c r="O26" s="4"/>
      <c r="P26" s="39">
        <f t="shared" si="2"/>
        <v>8929.89</v>
      </c>
    </row>
    <row r="27" spans="2:16" x14ac:dyDescent="0.3">
      <c r="B27" s="68" t="s">
        <v>42</v>
      </c>
      <c r="C27" s="69"/>
      <c r="D27" s="69"/>
      <c r="E27" s="69"/>
      <c r="F27" s="69"/>
      <c r="G27" s="69"/>
      <c r="H27" s="69"/>
      <c r="I27" s="69"/>
      <c r="J27" s="69">
        <v>700</v>
      </c>
      <c r="K27" s="69"/>
      <c r="L27" s="69"/>
      <c r="M27" s="69"/>
      <c r="N27" s="69"/>
      <c r="O27" s="4"/>
      <c r="P27" s="39"/>
    </row>
    <row r="28" spans="2:16" x14ac:dyDescent="0.3">
      <c r="B28" s="7" t="s">
        <v>3</v>
      </c>
      <c r="C28" s="40">
        <f t="shared" ref="C28:N28" si="3">SUM(C22:C26)</f>
        <v>0</v>
      </c>
      <c r="D28" s="40">
        <f t="shared" si="3"/>
        <v>0</v>
      </c>
      <c r="E28" s="40">
        <f t="shared" si="3"/>
        <v>0</v>
      </c>
      <c r="F28" s="40">
        <f t="shared" si="3"/>
        <v>0</v>
      </c>
      <c r="G28" s="40">
        <f t="shared" si="3"/>
        <v>0</v>
      </c>
      <c r="H28" s="40">
        <f t="shared" si="3"/>
        <v>0</v>
      </c>
      <c r="I28" s="40">
        <f t="shared" si="3"/>
        <v>8834.9756242799995</v>
      </c>
      <c r="J28" s="40">
        <f>SUM(J22:J27)</f>
        <v>9548.1156242799989</v>
      </c>
      <c r="K28" s="40">
        <f t="shared" si="3"/>
        <v>8134.9756242799995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"/>
      <c r="P28" s="41">
        <f t="shared" si="2"/>
        <v>26518.066872839998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70" t="s">
        <v>43</v>
      </c>
      <c r="C30" s="71"/>
      <c r="D30" s="71"/>
      <c r="E30" s="71"/>
      <c r="F30" s="71"/>
      <c r="G30" s="71"/>
      <c r="H30" s="71"/>
      <c r="I30" s="71"/>
      <c r="J30" s="71"/>
      <c r="K30" s="71">
        <v>700</v>
      </c>
      <c r="L30" s="71"/>
      <c r="M30" s="71"/>
      <c r="N30" s="72"/>
      <c r="P30" s="73">
        <f>SUM(C30:N30)</f>
        <v>700</v>
      </c>
    </row>
    <row r="32" spans="2:16" x14ac:dyDescent="0.3">
      <c r="B32" s="43" t="s">
        <v>25</v>
      </c>
      <c r="C32" s="44">
        <f t="shared" ref="C32:N32" si="4">C19-C28</f>
        <v>0</v>
      </c>
      <c r="D32" s="44">
        <f t="shared" si="4"/>
        <v>0</v>
      </c>
      <c r="E32" s="44">
        <f t="shared" si="4"/>
        <v>0</v>
      </c>
      <c r="F32" s="44">
        <f t="shared" si="4"/>
        <v>0</v>
      </c>
      <c r="G32" s="44">
        <f t="shared" si="4"/>
        <v>0</v>
      </c>
      <c r="H32" s="44">
        <f t="shared" si="4"/>
        <v>0</v>
      </c>
      <c r="I32" s="44">
        <f t="shared" si="4"/>
        <v>-464.3756242799991</v>
      </c>
      <c r="J32" s="44">
        <f t="shared" si="4"/>
        <v>230.08437572000184</v>
      </c>
      <c r="K32" s="44">
        <f t="shared" si="4"/>
        <v>1643.2243757200013</v>
      </c>
      <c r="L32" s="44">
        <f t="shared" si="4"/>
        <v>0</v>
      </c>
      <c r="M32" s="44">
        <f t="shared" si="4"/>
        <v>0</v>
      </c>
      <c r="N32" s="44">
        <f t="shared" si="4"/>
        <v>0</v>
      </c>
      <c r="P32" s="54">
        <f>SUM(C32:O32)</f>
        <v>1408.933127160004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5" sqref="C1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22</v>
      </c>
      <c r="C2" s="66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23</v>
      </c>
      <c r="C2" s="67"/>
    </row>
    <row r="3" spans="2:3" ht="16.95" customHeight="1" x14ac:dyDescent="0.3">
      <c r="B3" s="34" t="s">
        <v>24</v>
      </c>
      <c r="C3" s="35">
        <f>'2024'!P32</f>
        <v>1408.933127160004</v>
      </c>
    </row>
    <row r="4" spans="2:3" ht="16.95" customHeight="1" x14ac:dyDescent="0.3">
      <c r="B4" s="34" t="s">
        <v>26</v>
      </c>
      <c r="C4" s="36">
        <f>SUM('2024'!P12)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2024-10-03T10:33:06Z</dcterms:modified>
</cp:coreProperties>
</file>