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7\Normal\"/>
    </mc:Choice>
  </mc:AlternateContent>
  <xr:revisionPtr revIDLastSave="0" documentId="13_ncr:1_{23B06343-FEB7-4706-9372-BF91D5858C93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'2023'!$B$24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<sst xmlns="http://schemas.openxmlformats.org/spreadsheetml/2006/main" count="74" uniqueCount="40">
  <si>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</si>
  <si>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</si>
  <si>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</si>
  <si>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</si>
  <si>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</si>
  <si>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</si>
  <si>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</si>
  <si>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</si>
  <si>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</si>
  <si>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</si>
  <si>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</si>
  <si>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</si>
  <si>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</si>
  <si>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</si>
  <si>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</si>
  <si>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</si>
  <si>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</si>
  <si>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</si>
  <si>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</si>
  <si>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</si>
  <si>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</si>
  <si>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</si>
  <si>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</si>
  <si>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</si>
  <si>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</si>
  <si>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</si>
  <si>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</si>
  <si>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</si>
  <si>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</si>
  <si>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</si>
  <si>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</si>
  <si>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</si>
  <si>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</si>
  <si>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</si>
  <si>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</si>
  <si>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</si>
  <si>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</si>
  <si>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</si>
  <si>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(Juillet 2023)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</si>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</sst>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workbookViewId="0">
      <x:selection activeCell="C25" sqref="C25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0" t="s">
        <x:v>9</x:v>
      </x:c>
    </x:row>
    <x:row r="2" spans="2:16" x14ac:dyDescent="0.3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/>
      <x:c r="D6" s="56"/>
      <x:c r="E6" s="56"/>
      <x:c r="F6" s="33"/>
      <x:c r="G6" s="33"/>
      <x:c r="H6" s="33"/>
      <x:c r="I6" s="33">
        <x:v>14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109</x:v>
      </x:c>
    </x:row>
    <x:row r="7" spans="2:16" x14ac:dyDescent="0.3">
      <x:c r="B7" s="8" t="s">
        <x:v>20</x:v>
      </x:c>
      <x:c r="C7" s="33"/>
      <x:c r="D7" s="33"/>
      <x:c r="E7" s="33"/>
      <x:c r="F7" s="33"/>
      <x:c r="G7" s="33"/>
      <x:c r="H7" s="33"/>
      <x:c r="I7" s="33">
        <x:v>13</x:v>
      </x:c>
      <x:c r="J7" s="33">
        <x:v>20</x:v>
      </x:c>
      <x:c r="K7" s="33">
        <x:v>20</x:v>
      </x:c>
      <x:c r="L7" s="33">
        <x:v>19</x:v>
      </x:c>
      <x:c r="M7" s="33">
        <x:v>20</x:v>
      </x:c>
      <x:c r="N7" s="33">
        <x:v>19</x:v>
      </x:c>
      <x:c r="O7" s="31"/>
      <x:c r="P7" s="52">
        <x:f>SUM(C7:N7)</x:f>
        <x:v>111</x:v>
      </x:c>
    </x:row>
    <x:row r="8" spans="2:16" x14ac:dyDescent="0.3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-1</x:v>
      </x:c>
      <x:c r="J8" s="32">
        <x:f t="shared" si="0"/>
        <x:v>1</x:v>
      </x:c>
      <x:c r="K8" s="32">
        <x:f t="shared" si="0"/>
        <x:v>1</x:v>
      </x:c>
      <x:c r="L8" s="32">
        <x:f t="shared" si="0"/>
        <x:v>0</x:v>
      </x:c>
      <x:c r="M8" s="32">
        <x:f t="shared" si="0"/>
        <x:v>1</x:v>
      </x:c>
      <x:c r="N8" s="32">
        <x:f t="shared" si="0"/>
        <x:v>0</x:v>
      </x:c>
      <x:c r="O8" s="31"/>
      <x:c r="P8" s="52">
        <x:f>SUM(C8:N8)</x:f>
        <x:v>2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/>
      <x:c r="D11" s="10"/>
      <x:c r="E11" s="10"/>
      <x:c r="F11" s="10"/>
      <x:c r="G11" s="10"/>
      <x:c r="H11" s="10"/>
      <x:c r="I11" s="10">
        <x:v>13</x:v>
      </x:c>
      <x:c r="J11" s="10">
        <x:v>20.5</x:v>
      </x:c>
      <x:c r="K11" s="10">
        <x:v>20</x:v>
      </x:c>
      <x:c r="L11" s="10">
        <x:v>19</x:v>
      </x:c>
      <x:c r="M11" s="10">
        <x:v>20</x:v>
      </x:c>
      <x:c r="N11" s="10">
        <x:v>19</x:v>
      </x:c>
      <x:c r="P11" s="53">
        <x:f>SUM(C11:N11)</x:f>
        <x:v>111.5</x:v>
      </x:c>
    </x:row>
    <x:row r="12" spans="2:16" x14ac:dyDescent="0.3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>
        <x:v>1.5</x:v>
      </x:c>
      <x:c r="K12" s="11">
        <x:v>1</x:v>
      </x:c>
      <x:c r="L12" s="11">
        <x:v>3</x:v>
      </x:c>
      <x:c r="M12" s="11">
        <x:v>1</x:v>
      </x:c>
      <x:c r="N12" s="11">
        <x:v>1</x:v>
      </x:c>
      <x:c r="P12" s="53">
        <x:f>SUM(C12:N12)</x:f>
        <x:v>7.5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/>
      <x:c r="D17" s="9"/>
      <x:c r="E17" s="9"/>
      <x:c r="F17" s="9"/>
      <x:c r="G17" s="9"/>
      <x:c r="H17" s="9"/>
      <x:c r="I17" s="9">
        <x:f>I11*Params!$C$5*(1-Params!$C$3)-Params!$C$4</x:f>
        <x:v>5307</x:v>
      </x:c>
      <x:c r="J17" s="9">
        <x:f>J11*Params!$C$5*(1-Params!$C$3)-Params!$C$4</x:f>
        <x:v>8412</x:v>
      </x:c>
      <x:c r="K17" s="9">
        <x:f>K11*Params!$C$5*(1-Params!$C$3)-Params!$C$4</x:f>
        <x:v>8205</x:v>
      </x:c>
      <x:c r="L17" s="9">
        <x:f>L11*Params!$C$5*(1-Params!$C$3)-Params!$C$4</x:f>
        <x:v>7791</x:v>
      </x:c>
      <x:c r="M17" s="9">
        <x:f>M11*Params!$C$5*(1-Params!$C$3)-Params!$C$4</x:f>
        <x:v>8205</x:v>
      </x:c>
      <x:c r="N17" s="9">
        <x:f>N11*Params!$C$5*(1-Params!$C$3)-Params!$C$4</x:f>
        <x:v>7791</x:v>
      </x:c>
      <x:c r="O17" s="4"/>
      <x:c r="P17" s="37">
        <x:f>SUM(C17:N17)</x:f>
        <x:v>45711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5307</x:v>
      </x:c>
      <x:c r="J19" s="25">
        <x:f t="shared" si="1"/>
        <x:v>8412</x:v>
      </x:c>
      <x:c r="K19" s="25">
        <x:f t="shared" si="1"/>
        <x:v>8205</x:v>
      </x:c>
      <x:c r="L19" s="25">
        <x:f t="shared" si="1"/>
        <x:v>7791</x:v>
      </x:c>
      <x:c r="M19" s="25">
        <x:f t="shared" si="1"/>
        <x:v>8205</x:v>
      </x:c>
      <x:c r="N19" s="25">
        <x:f t="shared" si="1"/>
        <x:v>7791</x:v>
      </x:c>
      <x:c r="O19" s="5"/>
      <x:c r="P19" s="38">
        <x:f>SUM(C19:O19)</x:f>
        <x:v>45711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/>
      <x:c r="D22" s="9"/>
      <x:c r="E22" s="9"/>
      <x:c r="F22" s="9"/>
      <x:c r="G22" s="9"/>
      <x:c r="H22" s="9"/>
      <x:c r="I22" s="9">
        <x:v>3272.82</x:v>
      </x:c>
      <x:c r="J22" s="9">
        <x:v>5003.4399999999996</x:v>
      </x:c>
      <x:c r="K22" s="9">
        <x:v>5003.4399999999996</x:v>
      </x:c>
      <x:c r="L22" s="9">
        <x:v>5003.4399999999996</x:v>
      </x:c>
      <x:c r="M22" s="9">
        <x:v>5003.4399999999996</x:v>
      </x:c>
      <x:c r="N22" s="9">
        <x:v>5003.4399999999996</x:v>
      </x:c>
      <x:c r="O22" s="4"/>
      <x:c r="P22" s="39">
        <x:f>SUM(C22:N22)</x:f>
        <x:v>28290.019999999997</x:v>
      </x:c>
    </x:row>
    <x:row r="23" spans="2:16" x14ac:dyDescent="0.3">
      <x:c r="B23" s="8" t="s">
        <x:v>8</x:v>
      </x:c>
      <x:c r="C23" s="9"/>
      <x:c r="D23" s="9"/>
      <x:c r="E23" s="9"/>
      <x:c r="F23" s="9"/>
      <x:c r="G23" s="9"/>
      <x:c r="H23" s="9"/>
      <x:c r="I23" s="9">
        <x:f>696.54+1136.12</x:f>
        <x:v>1832.6599999999999</x:v>
      </x:c>
      <x:c r="J23" s="9">
        <x:f>1052.36+1729.13</x:f>
        <x:v>2781.49</x:v>
      </x:c>
      <x:c r="K23" s="9">
        <x:f>1052.36+1731.72</x:f>
        <x:v>2784.08</x:v>
      </x:c>
      <x:c r="L23" s="9">
        <x:f>1052.36+1730.85</x:f>
        <x:v>2783.21</x:v>
      </x:c>
      <x:c r="M23" s="9">
        <x:f>1052.36+1734.32</x:f>
        <x:v>2786.68</x:v>
      </x:c>
      <x:c r="N23" s="9">
        <x:f>1052.36+1730.85</x:f>
        <x:v>2783.21</x:v>
      </x:c>
      <x:c r="O23" s="4"/>
      <x:c r="P23" s="39">
        <x:f>SUM(C23:N23)</x:f>
        <x:v>15751.329999999998</x:v>
      </x:c>
    </x:row>
    <x:row r="24" spans="2:16" x14ac:dyDescent="0.3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5105.4799999999996</x:v>
      </x:c>
      <x:c r="J24" s="40">
        <x:f t="shared" si="2"/>
        <x:v>7784.9299999999994</x:v>
      </x:c>
      <x:c r="K24" s="40">
        <x:f t="shared" si="2"/>
        <x:v>7787.5199999999995</x:v>
      </x:c>
      <x:c r="L24" s="40">
        <x:f t="shared" si="2"/>
        <x:v>7786.65</x:v>
      </x:c>
      <x:c r="M24" s="40">
        <x:f t="shared" si="2"/>
        <x:v>7790.119999999999</x:v>
      </x:c>
      <x:c r="N24" s="40">
        <x:f t="shared" si="2"/>
        <x:v>7786.65</x:v>
      </x:c>
      <x:c r="O24" s="4"/>
      <x:c r="P24" s="41">
        <x:f>SUM(C24:N24)</x:f>
        <x:v>44041.35</x:v>
      </x:c>
    </x:row>
    <x:row r="25" spans="2:16" x14ac:dyDescent="0.3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3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201.52000000000044</x:v>
      </x:c>
      <x:c r="J26" s="44">
        <x:f t="shared" si="3"/>
        <x:v>627.07000000000062</x:v>
      </x:c>
      <x:c r="K26" s="44">
        <x:f t="shared" si="3"/>
        <x:v>417.48000000000047</x:v>
      </x:c>
      <x:c r="L26" s="44">
        <x:f t="shared" si="3"/>
        <x:v>4.3500000000003638</x:v>
      </x:c>
      <x:c r="M26" s="44">
        <x:f t="shared" si="3"/>
        <x:v>414.88000000000102</x:v>
      </x:c>
      <x:c r="N26" s="44">
        <x:f t="shared" si="3"/>
        <x:v>4.3500000000003638</x:v>
      </x:c>
      <x:c r="P26" s="54">
        <x:f>SUM(C26:O26)</x:f>
        <x:v>1669.6500000000033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85B4FBB-623B-40CF-A3D5-4FEA75285021}" mc:Ignorable="x14ac xr xr2 xr3">
  <x:dimension ref="B1:P27"/>
  <x:sheetViews>
    <x:sheetView tabSelected="1" workbookViewId="0">
      <x:selection activeCell="J25" sqref="J25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/>
      <x:c r="L6" s="33"/>
      <x:c r="M6" s="33"/>
      <x:c r="N6" s="33"/>
      <x:c r="O6" s="31"/>
      <x:c r="P6" s="52">
        <x:f>SUM(C6:N6)</x:f>
        <x:v>133</x:v>
      </x:c>
    </x:row>
    <x:row r="7">
      <x:c r="B7" s="8" t="s">
        <x:v>20</x:v>
      </x:c>
      <x:c r="C7" s="33">
        <x:v>22</x:v>
      </x:c>
      <x:c r="D7" s="33">
        <x:v>21</x:v>
      </x:c>
      <x:c r="E7" s="33">
        <x:v>20</x:v>
      </x:c>
      <x:c r="F7" s="33">
        <x:v>21</x:v>
      </x:c>
      <x:c r="G7" s="33">
        <x:v>17</x:v>
      </x:c>
      <x:c r="H7" s="33">
        <x:v>18</x:v>
      </x:c>
      <x:c r="I7" s="33">
        <x:v>22</x:v>
      </x:c>
      <x:c r="J7" s="33">
        <x:v>19</x:v>
      </x:c>
      <x:c r="K7" s="33"/>
      <x:c r="L7" s="33"/>
      <x:c r="M7" s="33"/>
      <x:c r="N7" s="33"/>
      <x:c r="O7" s="31"/>
      <x:c r="P7" s="52">
        <x:f>SUM(C7:N7)</x:f>
        <x:v>141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8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21</x:v>
      </x:c>
      <x:c r="E11" s="10">
        <x:v>20</x:v>
      </x:c>
      <x:c r="F11" s="10">
        <x:v>21</x:v>
      </x:c>
      <x:c r="G11" s="10">
        <x:v>17</x:v>
      </x:c>
      <x:c r="H11" s="10">
        <x:v>18.5</x:v>
      </x:c>
      <x:c r="I11" s="10">
        <x:v>22</x:v>
      </x:c>
      <x:c r="J11" s="10">
        <x:v>19</x:v>
      </x:c>
      <x:c r="K11" s="10"/>
      <x:c r="L11" s="10"/>
      <x:c r="M11" s="10"/>
      <x:c r="N11" s="10"/>
      <x:c r="P11" s="53">
        <x:f>SUM(C11:N11)</x:f>
        <x:v>141.5</x:v>
      </x:c>
    </x:row>
    <x:row r="12">
      <x:c r="B12" s="8" t="s">
        <x:v>15</x:v>
      </x:c>
      <x:c r="C12" s="11"/>
      <x:c r="D12" s="11"/>
      <x:c r="E12" s="11">
        <x:v>1</x:v>
      </x:c>
      <x:c r="F12" s="11"/>
      <x:c r="G12" s="11">
        <x:v>2</x:v>
      </x:c>
      <x:c r="H12" s="11">
        <x:v>1.5</x:v>
      </x:c>
      <x:c r="I12" s="11">
        <x:v>1</x:v>
      </x:c>
      <x:c r="J12" s="11">
        <x:v>2</x:v>
      </x:c>
      <x:c r="K12" s="11"/>
      <x:c r="L12" s="11"/>
      <x:c r="M12" s="11"/>
      <x:c r="N12" s="11"/>
      <x:c r="P12" s="53">
        <x:f>SUM(C12:N12)</x:f>
        <x:v>5.5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9033</x:v>
      </x:c>
      <x:c r="D17" s="9">
        <x:f>D11*Params!$C$5*(1-Params!$C$3)-Params!$C$4</x:f>
        <x:v>8619</x:v>
      </x:c>
      <x:c r="E17" s="9">
        <x:f>E11*Params!$C$5*(1-Params!$C$3)-Params!$C$4</x:f>
        <x:v>8205</x:v>
      </x:c>
      <x:c r="F17" s="9">
        <x:f>F11*Params!$C$5*(1-Params!$C$3)-Params!$C$4</x:f>
        <x:v>8619</x:v>
      </x:c>
      <x:c r="G17" s="9">
        <x:f>G11*Params!$C$5*(1-Params!$C$3)-Params!$C$4</x:f>
        <x:v>6963</x:v>
      </x:c>
      <x:c r="H17" s="9">
        <x:f>H11*Params!$C$5*(1-Params!$C$3)-Params!$C$4</x:f>
        <x:v>7584</x:v>
      </x:c>
      <x:c r="I17" s="9">
        <x:f>I11*Params!$C$5*(1-Params!$C$3)-Params!$C$4</x:f>
        <x:v>9033</x:v>
      </x:c>
      <x:c r="J17" s="9">
        <x:f>J11*Params!$C$5*(1-Params!$C$3)-Params!$C$4</x:f>
      </x:c>
      <x:c r="K17" s="9"/>
      <x:c r="L17" s="9"/>
      <x:c r="M17" s="9"/>
      <x:c r="N17" s="9"/>
      <x:c r="O17" s="4"/>
      <x:c r="P17" s="37">
        <x:f>SUM(C17:N17)</x:f>
        <x:v>58056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58056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4996.62</x:v>
      </x:c>
      <x:c r="D22" s="9">
        <x:v>4996.62</x:v>
      </x:c>
      <x:c r="E22" s="9">
        <x:v>4996.62</x:v>
      </x:c>
      <x:c r="F22" s="9">
        <x:v>5016.2</x:v>
      </x:c>
      <x:c r="G22" s="9">
        <x:v>5016.2</x:v>
      </x:c>
      <x:c r="H22" s="9">
        <x:v>5016.2</x:v>
      </x:c>
      <x:c r="I22" s="9">
        <x:v>5016.2</x:v>
      </x:c>
      <x:c r="J22" s="9">
        <x:v>5016.2</x:v>
      </x:c>
      <x:c r="K22" s="9"/>
      <x:c r="L22" s="9"/>
      <x:c r="M22" s="9"/>
      <x:c r="N22" s="9"/>
      <x:c r="O22" s="4"/>
      <x:c r="P22" s="39">
        <x:f>SUM(C22:N22)</x:f>
        <x:v>35054.66</x:v>
      </x:c>
    </x:row>
    <x:row r="23">
      <x:c r="B23" s="8" t="s">
        <x:v>8</x:v>
      </x:c>
      <x:c r="C23" s="9">
        <x:f>1066.03+1747.18</x:f>
        <x:v>2813.21</x:v>
      </x:c>
      <x:c r="D23" s="9">
        <x:f>1066.03+1745.46</x:f>
        <x:v>2811.49</x:v>
      </x:c>
      <x:c r="E23" s="9">
        <x:f>1066.03+1745.46</x:f>
        <x:v>2811.49</x:v>
      </x:c>
      <x:c r="F23" s="9">
        <x:f>1054.25+1731.65</x:f>
        <x:v>2785.9</x:v>
      </x:c>
      <x:c r="G23" s="9">
        <x:f>1054.25+1731.65</x:f>
        <x:v>2785.9</x:v>
      </x:c>
      <x:c r="H23" s="9">
        <x:f>1054.25+1734.56</x:f>
        <x:v>2788.81</x:v>
      </x:c>
      <x:c r="I23" s="9">
        <x:f>1054.25+1736.22</x:f>
        <x:v>2790.4700000000003</x:v>
      </x:c>
      <x:c r="J23" s="9">
        <x:f>1054.25+1735.5</x:f>
      </x:c>
      <x:c r="K23" s="9"/>
      <x:c r="L23" s="9"/>
      <x:c r="M23" s="9"/>
      <x:c r="N23" s="9"/>
      <x:c r="O23" s="4"/>
      <x:c r="P23" s="39">
        <x:f>SUM(C23:N23)</x:f>
        <x:v>19587.27</x:v>
      </x:c>
    </x:row>
    <x:row r="24">
      <x:c r="B24" s="65" t="s">
        <x:v>39</x:v>
      </x:c>
      <x:c r="C24" s="66"/>
      <x:c r="D24" s="66"/>
      <x:c r="E24" s="66"/>
      <x:c r="F24" s="66"/>
      <x:c r="G24" s="66"/>
      <x:c r="H24" s="66"/>
      <x:c r="I24" s="66">
        <x:v>1253.33</x:v>
      </x:c>
      <x:c r="J24" s="66"/>
      <x:c r="K24" s="66"/>
      <x:c r="L24" s="66"/>
      <x:c r="M24" s="66"/>
      <x:c r="N24" s="66"/>
      <x:c r="O24" s="4"/>
      <x:c r="P24" s="39">
        <x:f>SUM(C24:N24)</x:f>
        <x:v>1253.33</x:v>
      </x:c>
    </x:row>
    <x:row r="25">
      <x:c r="B25" s="7" t="s">
        <x:v>3</x:v>
      </x:c>
      <x:c r="C25" s="40">
        <x:f>SUM(C22:C23)</x:f>
      </x:c>
      <x:c r="D25" s="40">
        <x:f>SUM(D22:D23)</x:f>
      </x:c>
      <x:c r="E25" s="40">
        <x:f>SUM(E22:E23)</x:f>
      </x:c>
      <x:c r="F25" s="40">
        <x:f>SUM(F22:F23)</x:f>
      </x:c>
      <x:c r="G25" s="40">
        <x:f>SUM(G22:G23)</x:f>
      </x:c>
      <x:c r="H25" s="40">
        <x:f>SUM(H22:H23)</x:f>
      </x:c>
      <x:c r="I25" s="40">
        <x:f>SUM(I22:I23)</x:f>
      </x:c>
      <x:c r="J25" s="40">
        <x:f>SUM(J22:J23)</x:f>
      </x:c>
      <x:c r="K25" s="40">
        <x:f>SUM(K22:K24)</x:f>
      </x:c>
      <x:c r="L25" s="40">
        <x:f>SUM(L22:L24)</x:f>
      </x:c>
      <x:c r="M25" s="40">
        <x:f>SUM(M22:M24)</x:f>
      </x:c>
      <x:c r="N25" s="40">
        <x:f>SUM(N22:N24)</x:f>
      </x:c>
      <x:c r="O25" s="4"/>
      <x:c r="P25" s="41">
        <x:f>SUM(C25:N25)</x:f>
        <x:v>55895.26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SUM(C27:O27)</x:f>
        <x:v>2160.74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2" t="s">
        <x:v>22</x:v>
      </x:c>
      <x:c r="C2" s="63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450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4" t="s">
        <x:v>23</x:v>
      </x:c>
      <x:c r="C2" s="64"/>
    </x:row>
    <x:row r="3" spans="2:3" ht="16.95" customHeight="1" x14ac:dyDescent="0.3">
      <x:c r="B3" s="34" t="s">
        <x:v>24</x:v>
      </x:c>
      <x:c r="C3" s="35">
        <x:f>'2023'!P26+'2024'!P27</x:f>
        <x:v>3830.3900000000031</x:v>
      </x:c>
    </x:row>
    <x:row r="4" spans="2:3" ht="16.95" customHeight="1" x14ac:dyDescent="0.3">
      <x:c r="B4" s="34" t="s">
        <x:v>26</x:v>
      </x:c>
      <x:c r="C4" s="36">
        <x:f>SUM('2023'!P12)+('2024'!P12)</x:f>
        <x:v>13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2024-09-02T23:24:54Z</dcterms:modified>
</cp:coreProperties>
</file>