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8\Normal\"/>
    </mc:Choice>
  </mc:AlternateContent>
  <xr:revisionPtr revIDLastSave="0" documentId="13_ncr:1_{5C88A7B7-3108-4E94-A22C-CF10F1F83312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4" sheetId="15" r:id="rId1"/>
    <sheet name="Params" sheetId="10" r:id="rId2"/>
    <sheet name="Synthése" sheetId="13" r:id="rId3"/>
  </sheets>
  <definedNames>
    <definedName name="AOUT" localSheetId="0">'2024'!$J$3</definedName>
    <definedName name="AOUT">#REF!</definedName>
    <definedName name="AVANCE_SUR_SALAIRE" localSheetId="0">'2024'!#REF!</definedName>
    <definedName name="AVANCE_SUR_SALAIRE">#REF!</definedName>
    <definedName name="AVRIL" localSheetId="0">'2024'!$F$3</definedName>
    <definedName name="AVRIL">#REF!</definedName>
    <definedName name="CRA" localSheetId="0">'2024'!$B$10</definedName>
    <definedName name="CRA">#REF!</definedName>
    <definedName name="CRA_ASTREINTE" localSheetId="0">'2024'!$B$14</definedName>
    <definedName name="CRA_ASTREINTE">#REF!</definedName>
    <definedName name="CRA_CP" localSheetId="0">'2024'!$B$12</definedName>
    <definedName name="CRA_CP">#REF!</definedName>
    <definedName name="CRA_PRODUCTION" localSheetId="0">'2024'!$B$11</definedName>
    <definedName name="CRA_PRODUCTION">#REF!</definedName>
    <definedName name="CRA_SANS_SOLDE" localSheetId="0">'2024'!$B$13</definedName>
    <definedName name="CRA_SANS_SOLDE">#REF!</definedName>
    <definedName name="DECEMBRE" localSheetId="0">'2024'!$N$3</definedName>
    <definedName name="DECEMBRE">#REF!</definedName>
    <definedName name="ENTREES" localSheetId="0">'2024'!$B$16</definedName>
    <definedName name="ENTREES">#REF!</definedName>
    <definedName name="ENTREES_ASTREINTE" localSheetId="0">'2024'!$B$18</definedName>
    <definedName name="ENTREES_ASTREINTE">#REF!</definedName>
    <definedName name="ENTREES_FACTURE" localSheetId="0">'2024'!$B$17</definedName>
    <definedName name="ENTREES_FACTURE">#REF!</definedName>
    <definedName name="FEVRIER" localSheetId="0">'2024'!$D$3</definedName>
    <definedName name="FEVRIER">#REF!</definedName>
    <definedName name="JANVIER" localSheetId="0">'2024'!$C$3</definedName>
    <definedName name="JANVIER">#REF!</definedName>
    <definedName name="JUILLET" localSheetId="0">'2024'!$I$3</definedName>
    <definedName name="JUILLET">#REF!</definedName>
    <definedName name="JUIN" localSheetId="0">'2024'!$H$3</definedName>
    <definedName name="JUIN">#REF!</definedName>
    <definedName name="MAI" localSheetId="0">'2024'!$G$3</definedName>
    <definedName name="MAI">#REF!</definedName>
    <definedName name="MARS" localSheetId="0">'2024'!$E$3</definedName>
    <definedName name="MARS">#REF!</definedName>
    <definedName name="MOIS" localSheetId="0">'2024'!$B$3</definedName>
    <definedName name="MOIS">#REF!</definedName>
    <definedName name="NOVEMBRE" localSheetId="0">'2024'!$M$3</definedName>
    <definedName name="NOVEMBRE">#REF!</definedName>
    <definedName name="OCTOBRE" localSheetId="0">'2024'!$L$3</definedName>
    <definedName name="OCTOBRE">#REF!</definedName>
    <definedName name="REPAS" localSheetId="0">'2024'!$B$5</definedName>
    <definedName name="REPAS">#REF!</definedName>
    <definedName name="REPAS_ACQUIS" localSheetId="0">'2024'!$B$7</definedName>
    <definedName name="REPAS_ACQUIS">#REF!</definedName>
    <definedName name="REPAS_PRIS" localSheetId="0">'2024'!$B$6</definedName>
    <definedName name="REPAS_PRIS">#REF!</definedName>
    <definedName name="REPAS_SOLDE" localSheetId="0">'2024'!$B$8</definedName>
    <definedName name="REPAS_SOLDE">#REF!</definedName>
    <definedName name="SEPTEMBRE" localSheetId="0">'2024'!$K$3</definedName>
    <definedName name="SEPTEMBRE">#REF!</definedName>
    <definedName name="SOLDE" localSheetId="0">'2024'!$B$29</definedName>
    <definedName name="SORTIES" localSheetId="0">'2024'!$B$21</definedName>
    <definedName name="SORTIES">#REF!</definedName>
    <definedName name="SORTIES_ABONDEMENT" localSheetId="0">'2024'!#REF!</definedName>
    <definedName name="SORTIES_ABONDEMENT">#REF!</definedName>
    <definedName name="SORTIES_CHARGES_SOCIALES_PATRONALES" localSheetId="0">'2024'!$B$26</definedName>
    <definedName name="SORTIES_CHARGES_SOCIALES_PATRONALES">#REF!</definedName>
    <definedName name="SORTIES_FRAIS_PEE_AMUNDI" localSheetId="0">'2024'!#REF!</definedName>
    <definedName name="SORTIES_FRAIS_PEE_AMUNDI">#REF!</definedName>
    <definedName name="SORTIES_INTERESSEMENT" localSheetId="0">'2024'!#REF!</definedName>
    <definedName name="SORTIES_INTERESSEMENT">#REF!</definedName>
    <definedName name="SORTIES_SALAIRE_NET" localSheetId="0">'2024'!$B$22</definedName>
    <definedName name="SORTIES_SALAIRE_NET">#REF!</definedName>
    <definedName name="TOTAL" localSheetId="0">'2024'!$P$3</definedName>
    <definedName name="TOTAL">#REF!</definedName>
    <definedName name="TOTAL_ENTREES" localSheetId="0">'2024'!$B$19</definedName>
    <definedName name="TOTAL_ENTREES">#REF!</definedName>
    <definedName name="TOTAL_SORTIES" localSheetId="0">'2024'!$B$27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25" i="15" l="1"/>
  <c r="J24" i="15"/>
  <c r="J23" i="15"/>
  <c r="I25" i="15"/>
  <c r="I24" i="15"/>
  <c r="I23" i="15"/>
  <c r="F27" i="15"/>
  <c r="I26" i="15"/>
  <c r="J26" i="15"/>
  <c r="P26" i="15"/>
  <c r="I27" i="15"/>
  <c r="K27" i="15"/>
  <c r="L27" i="15"/>
  <c r="M27" i="15"/>
  <c r="N27" i="15"/>
  <c r="P22" i="15"/>
  <c r="N19" i="15"/>
  <c r="M19" i="15"/>
  <c r="L19" i="15"/>
  <c r="K19" i="15"/>
  <c r="H19" i="15"/>
  <c r="G19" i="15"/>
  <c r="F19" i="15"/>
  <c r="E19" i="15"/>
  <c r="D19" i="15"/>
  <c r="C19" i="15"/>
  <c r="P18" i="15"/>
  <c r="J17" i="15"/>
  <c r="I17" i="15"/>
  <c r="I19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J27" i="15" l="1"/>
  <c r="P24" i="15"/>
  <c r="P23" i="15"/>
  <c r="G27" i="15"/>
  <c r="P25" i="15"/>
  <c r="P8" i="15"/>
  <c r="P17" i="15"/>
  <c r="D27" i="15"/>
  <c r="D29" i="15" s="1"/>
  <c r="L29" i="15"/>
  <c r="K29" i="15"/>
  <c r="C27" i="15"/>
  <c r="E27" i="15"/>
  <c r="E29" i="15" s="1"/>
  <c r="H27" i="15"/>
  <c r="H29" i="15" s="1"/>
  <c r="M29" i="15"/>
  <c r="N29" i="15"/>
  <c r="F29" i="15"/>
  <c r="G29" i="15"/>
  <c r="J19" i="15"/>
  <c r="J29" i="15" s="1"/>
  <c r="C29" i="15" l="1"/>
  <c r="P27" i="15"/>
  <c r="P19" i="15"/>
  <c r="I29" i="15"/>
  <c r="P29" i="15" s="1"/>
  <c r="C3" i="13" s="1"/>
</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<sst xmlns="http://schemas.openxmlformats.org/spreadsheetml/2006/main" count="43" uniqueCount="42">
  <si>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</si>
  <si>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</si>
  <si>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</si>
  <si>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</si>
  <si>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</si>
  <si>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</si>
  <si>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</si>
  <si>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</si>
  <si>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</si>
  <si>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</si>
  <si>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</si>
  <si>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</si>
  <si>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</si>
  <si>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</si>
  <si>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</si>
  <si>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</si>
  <si>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</si>
  <si>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</si>
  <si>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</si>
  <si>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</si>
  <si>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</si>
  <si>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</si>
  <si>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</si>
  <si>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</si>
  <si>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</si>
  <si>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</si>
  <si>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</si>
  <si>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</si>
  <si>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</si>
  <si>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</si>
  <si>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</si>
  <si>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</si>
  <si>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</si>
  <si>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</si>
  <si>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</si>
  <si>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</si>
  <si>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</si>
  <si>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</si>
  <si>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(Juillet 2024)</t>
  </si>
  <si>
    <t>Intéressement Net</t>
  </si>
  <si>
    <t>CSG/CRDS Intéressement</t>
  </si>
  <si>
    <t>Frais PEE Amundi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</si>
</sst>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10.5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4" fontId="10" fillId="4" borderId="4" xfId="0" applyNumberFormat="1" applyFont="1" applyFill="1" applyBorder="1"/>
    <xf numFmtId="0" fontId="9" fillId="0" borderId="4" xfId="0" applyFont="1" applyBorder="1" applyProtection="1">
      <protection locked="0"/>
    </xf>
    <xf numFmtId="4" fontId="11" fillId="4" borderId="4" xfId="0" applyNumberFormat="1" applyFont="1" applyFill="1" applyBorder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9"/>
  <sheetViews>
    <sheetView tabSelected="1" workbookViewId="0">
      <selection activeCell="K24" sqref="K24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/>
      <c r="G6" s="33"/>
      <c r="H6" s="33"/>
      <c r="I6" s="33">
        <v>19</v>
      </c>
      <c r="J6" s="33">
        <v>19</v>
      </c>
      <c r="K6" s="33"/>
      <c r="L6" s="33"/>
      <c r="M6" s="33"/>
      <c r="N6" s="33"/>
      <c r="O6" s="31"/>
      <c r="P6" s="52">
        <f>SUM(C6:N6)</f>
        <v>38</v>
      </c>
    </row>
    <row r="7" spans="2:16" x14ac:dyDescent="0.3">
      <c r="B7" s="8" t="s">
        <v>20</v>
      </c>
      <c r="C7" s="33"/>
      <c r="D7" s="33"/>
      <c r="E7" s="33"/>
      <c r="F7" s="33"/>
      <c r="G7" s="33"/>
      <c r="H7" s="33"/>
      <c r="I7" s="33">
        <v>18</v>
      </c>
      <c r="J7" s="33">
        <v>21</v>
      </c>
      <c r="K7" s="33"/>
      <c r="L7" s="33"/>
      <c r="M7" s="33"/>
      <c r="N7" s="33"/>
      <c r="O7" s="31"/>
      <c r="P7" s="52">
        <f>SUM(C7:N7)</f>
        <v>39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-1</v>
      </c>
      <c r="J8" s="32">
        <f t="shared" si="0"/>
        <v>2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1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/>
      <c r="G11" s="10"/>
      <c r="H11" s="10"/>
      <c r="I11" s="10">
        <v>18</v>
      </c>
      <c r="J11" s="10">
        <v>21</v>
      </c>
      <c r="K11" s="10"/>
      <c r="L11" s="10"/>
      <c r="M11" s="10"/>
      <c r="N11" s="10"/>
      <c r="P11" s="53">
        <f>SUM(C11:N11)</f>
        <v>39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>
        <v>5</v>
      </c>
      <c r="J12" s="11"/>
      <c r="K12" s="11"/>
      <c r="L12" s="11"/>
      <c r="M12" s="11"/>
      <c r="N12" s="11"/>
      <c r="P12" s="53">
        <f>SUM(C12:N12)</f>
        <v>5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8370.6</v>
      </c>
      <c r="J17" s="9">
        <f>J11*Params!$C$5*(1-Params!$C$3)-Params!$C$4</f>
        <v>9778.2000000000007</v>
      </c>
      <c r="K17" s="9"/>
      <c r="L17" s="9"/>
      <c r="M17" s="9"/>
      <c r="N17" s="9"/>
      <c r="O17" s="4"/>
      <c r="P17" s="37">
        <f>SUM(C17:N17)</f>
        <v>18148.800000000003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8370.6</v>
      </c>
      <c r="J19" s="25">
        <f t="shared" si="1"/>
        <v>9778.2000000000007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18148.800000000003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/>
      <c r="G22" s="9"/>
      <c r="H22" s="9"/>
      <c r="I22" s="9">
        <v>4750.66</v>
      </c>
      <c r="J22" s="9">
        <v>4750.66</v>
      </c>
      <c r="K22" s="9"/>
      <c r="L22" s="9"/>
      <c r="M22" s="9"/>
      <c r="N22" s="9"/>
      <c r="O22" s="4"/>
      <c r="P22" s="39">
        <f>SUM(C22:N22)</f>
        <v>9501.32</v>
      </c>
    </row>
    <row r="23" spans="2:16" x14ac:dyDescent="0.3">
      <c r="B23" s="8" t="s">
        <v>39</v>
      </c>
      <c r="C23" s="9"/>
      <c r="D23" s="9"/>
      <c r="E23" s="9"/>
      <c r="F23" s="65"/>
      <c r="G23" s="65"/>
      <c r="H23" s="65"/>
      <c r="I23" s="65">
        <f>(5461.69/5)*(1-9.7%)</f>
        <v>986.381214</v>
      </c>
      <c r="J23" s="65">
        <f>(5461.69/5)*(1-9.7%)</f>
        <v>986.381214</v>
      </c>
      <c r="K23" s="9"/>
      <c r="L23" s="9"/>
      <c r="M23" s="9"/>
      <c r="N23" s="9"/>
      <c r="O23" s="4"/>
      <c r="P23" s="39">
        <f t="shared" ref="P23:P25" si="2">SUM(C23:N23)</f>
        <v>1972.762428</v>
      </c>
    </row>
    <row r="24" spans="2:16" x14ac:dyDescent="0.3">
      <c r="B24" s="66" t="s">
        <v>40</v>
      </c>
      <c r="C24" s="67"/>
      <c r="D24" s="67"/>
      <c r="E24" s="67"/>
      <c r="F24" s="67"/>
      <c r="G24" s="67"/>
      <c r="H24" s="67"/>
      <c r="I24" s="67">
        <f>(5461.69/5)*9.7%</f>
        <v>105.95678599999998</v>
      </c>
      <c r="J24" s="67">
        <f>(5461.69/5)*9.7%</f>
        <v>105.95678599999998</v>
      </c>
      <c r="K24" s="67"/>
      <c r="L24" s="67"/>
      <c r="M24" s="67"/>
      <c r="N24" s="67"/>
      <c r="O24" s="4"/>
      <c r="P24" s="39">
        <f t="shared" si="2"/>
        <v>211.91357199999996</v>
      </c>
    </row>
    <row r="25" spans="2:16" x14ac:dyDescent="0.3">
      <c r="B25" s="66" t="s">
        <v>41</v>
      </c>
      <c r="C25" s="67"/>
      <c r="D25" s="67"/>
      <c r="E25" s="67"/>
      <c r="F25" s="67"/>
      <c r="G25" s="67"/>
      <c r="H25" s="67"/>
      <c r="I25" s="67">
        <f>(I23)*0.02</f>
        <v>19.727624280000001</v>
      </c>
      <c r="J25" s="67">
        <f>(J23)*0.02</f>
        <v>19.727624280000001</v>
      </c>
      <c r="K25" s="67"/>
      <c r="L25" s="67"/>
      <c r="M25" s="67"/>
      <c r="N25" s="67"/>
      <c r="O25" s="4"/>
      <c r="P25" s="39">
        <f t="shared" si="2"/>
        <v>39.455248560000001</v>
      </c>
    </row>
    <row r="26" spans="2:16" x14ac:dyDescent="0.3">
      <c r="B26" s="8" t="s">
        <v>8</v>
      </c>
      <c r="C26" s="9"/>
      <c r="D26" s="9"/>
      <c r="E26" s="9"/>
      <c r="F26" s="9"/>
      <c r="G26" s="9"/>
      <c r="H26" s="9"/>
      <c r="I26" s="9">
        <f>1027.43+1944.82</f>
        <v>2972.25</v>
      </c>
      <c r="J26" s="9">
        <f>1027.43+1957.96</f>
        <v>2985.3900000000003</v>
      </c>
      <c r="K26" s="9"/>
      <c r="L26" s="9"/>
      <c r="M26" s="9"/>
      <c r="N26" s="9"/>
      <c r="O26" s="4"/>
      <c r="P26" s="39">
        <f>SUM(C26:N26)</f>
        <v>5957.64</v>
      </c>
    </row>
    <row r="27" spans="2:16" x14ac:dyDescent="0.3">
      <c r="B27" s="7" t="s">
        <v>3</v>
      </c>
      <c r="C27" s="40">
        <f t="shared" ref="C27:N27" si="3">SUM(C22:C26)</f>
        <v>0</v>
      </c>
      <c r="D27" s="40">
        <f t="shared" si="3"/>
        <v>0</v>
      </c>
      <c r="E27" s="40">
        <f t="shared" si="3"/>
        <v>0</v>
      </c>
      <c r="F27" s="40">
        <f t="shared" si="3"/>
        <v>0</v>
      </c>
      <c r="G27" s="40">
        <f t="shared" si="3"/>
        <v>0</v>
      </c>
      <c r="H27" s="40">
        <f t="shared" si="3"/>
        <v>0</v>
      </c>
      <c r="I27" s="40">
        <f t="shared" si="3"/>
        <v>8834.9756242799995</v>
      </c>
      <c r="J27" s="40">
        <f t="shared" si="3"/>
        <v>8848.1156242799989</v>
      </c>
      <c r="K27" s="40">
        <f t="shared" si="3"/>
        <v>0</v>
      </c>
      <c r="L27" s="40">
        <f t="shared" si="3"/>
        <v>0</v>
      </c>
      <c r="M27" s="40">
        <f t="shared" si="3"/>
        <v>0</v>
      </c>
      <c r="N27" s="40">
        <f t="shared" si="3"/>
        <v>0</v>
      </c>
      <c r="O27" s="4"/>
      <c r="P27" s="41">
        <f>SUM(C27:N27)</f>
        <v>17683.091248559998</v>
      </c>
    </row>
    <row r="28" spans="2:16" x14ac:dyDescent="0.3">
      <c r="B28" s="42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5"/>
    </row>
    <row r="29" spans="2:16" x14ac:dyDescent="0.3">
      <c r="B29" s="43" t="s">
        <v>25</v>
      </c>
      <c r="C29" s="44">
        <f t="shared" ref="C29:N29" si="4">C19-C27</f>
        <v>0</v>
      </c>
      <c r="D29" s="44">
        <f t="shared" si="4"/>
        <v>0</v>
      </c>
      <c r="E29" s="44">
        <f t="shared" si="4"/>
        <v>0</v>
      </c>
      <c r="F29" s="44">
        <f t="shared" si="4"/>
        <v>0</v>
      </c>
      <c r="G29" s="44">
        <f t="shared" si="4"/>
        <v>0</v>
      </c>
      <c r="H29" s="44">
        <f t="shared" si="4"/>
        <v>0</v>
      </c>
      <c r="I29" s="44">
        <f t="shared" si="4"/>
        <v>-464.3756242799991</v>
      </c>
      <c r="J29" s="44">
        <f t="shared" si="4"/>
        <v>930.08437572000184</v>
      </c>
      <c r="K29" s="44">
        <f t="shared" si="4"/>
        <v>0</v>
      </c>
      <c r="L29" s="44">
        <f t="shared" si="4"/>
        <v>0</v>
      </c>
      <c r="M29" s="44">
        <f t="shared" si="4"/>
        <v>0</v>
      </c>
      <c r="N29" s="44">
        <f t="shared" si="4"/>
        <v>0</v>
      </c>
      <c r="P29" s="54">
        <f>SUM(C29:O29)</f>
        <v>465.70875144000274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15" sqref="C1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2" t="s">
        <v>22</v>
      </c>
      <c r="C2" s="63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510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4" t="s">
        <v>23</v>
      </c>
      <c r="C2" s="64"/>
    </row>
    <row r="3" spans="2:3" ht="16.95" customHeight="1" x14ac:dyDescent="0.3">
      <c r="B3" s="34" t="s">
        <v>24</v>
      </c>
      <c r="C3" s="35">
        <f>'2024'!P29</f>
        <v>465.70875144000274</v>
      </c>
    </row>
    <row r="4" spans="2:3" ht="16.95" customHeight="1" x14ac:dyDescent="0.3">
      <c r="B4" s="34" t="s">
        <v>26</v>
      </c>
      <c r="C4" s="36">
        <f>SUM('2024'!P12)</f>
        <v>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2024</vt:lpstr>
      <vt:lpstr>Params</vt:lpstr>
      <vt:lpstr>Synthése</vt:lpstr>
      <vt:lpstr>'2024'!AOUT</vt:lpstr>
      <vt:lpstr>'2024'!AVRIL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'2024'!FEVRIER</vt:lpstr>
      <vt:lpstr>'2024'!JANVIER</vt:lpstr>
      <vt:lpstr>'2024'!JUILLET</vt:lpstr>
      <vt:lpstr>'2024'!JUIN</vt:lpstr>
      <vt:lpstr>'2024'!MAI</vt:lpstr>
      <vt:lpstr>'2024'!MARS</vt:lpstr>
      <vt:lpstr>'2024'!MOIS</vt:lpstr>
      <vt:lpstr>'2024'!NOVEMBRE</vt:lpstr>
      <vt:lpstr>'2024'!OCTOBRE</vt:lpstr>
      <vt:lpstr>'2024'!REPAS</vt:lpstr>
      <vt:lpstr>'2024'!REPAS_ACQUIS</vt:lpstr>
      <vt:lpstr>'2024'!REPAS_PRIS</vt:lpstr>
      <vt:lpstr>'2024'!REPAS_SOLDE</vt:lpstr>
      <vt:lpstr>'2024'!SEPTEMBRE</vt:lpstr>
      <vt:lpstr>'2024'!SOLDE</vt:lpstr>
      <vt:lpstr>'2024'!SORTIES</vt:lpstr>
      <vt:lpstr>'2024'!SORTIES_CHARGES_SOCIALES_PATRONALES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2024-09-02T23:51:44Z</dcterms:modified>
</cp:coreProperties>
</file>