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F6801100-FAE7-408D-8494-4A1579701B60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6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'2024'!$B$32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9" i="16" l="1"/>
  <c r="N30" i="16"/>
  <c r="M30" i="16"/>
  <c r="L30" i="16"/>
  <c r="K30" i="16"/>
  <c r="P29" i="16"/>
  <c r="P28" i="16"/>
  <c r="J28" i="16"/>
  <c r="I28" i="16"/>
  <c r="I30" i="16" s="1"/>
  <c r="H28" i="16"/>
  <c r="G28" i="16"/>
  <c r="F28" i="16"/>
  <c r="E28" i="16"/>
  <c r="D28" i="16"/>
  <c r="C28" i="16"/>
  <c r="F27" i="16"/>
  <c r="H26" i="16"/>
  <c r="G26" i="16"/>
  <c r="F26" i="16"/>
  <c r="E26" i="16"/>
  <c r="D26" i="16"/>
  <c r="C26" i="16"/>
  <c r="P26" i="16" s="1"/>
  <c r="J30" i="16"/>
  <c r="H25" i="16"/>
  <c r="H27" i="16" s="1"/>
  <c r="G25" i="16"/>
  <c r="G27" i="16" s="1"/>
  <c r="F25" i="16"/>
  <c r="F30" i="16" s="1"/>
  <c r="E25" i="16"/>
  <c r="D25" i="16"/>
  <c r="D27" i="16" s="1"/>
  <c r="D30" i="16" s="1"/>
  <c r="C25" i="16"/>
  <c r="P24" i="16"/>
  <c r="N21" i="16"/>
  <c r="N32" i="16" s="1"/>
  <c r="M21" i="16"/>
  <c r="M32" i="16" s="1"/>
  <c r="L21" i="16"/>
  <c r="L32" i="16" s="1"/>
  <c r="K21" i="16"/>
  <c r="K32" i="16" s="1"/>
  <c r="H21" i="16"/>
  <c r="G21" i="16"/>
  <c r="F21" i="16"/>
  <c r="F32" i="16" s="1"/>
  <c r="P20" i="16"/>
  <c r="P19" i="16"/>
  <c r="J18" i="16"/>
  <c r="J21" i="16" s="1"/>
  <c r="I18" i="16"/>
  <c r="I21" i="16" s="1"/>
  <c r="H18" i="16"/>
  <c r="G18" i="16"/>
  <c r="F18" i="16"/>
  <c r="E18" i="16"/>
  <c r="E21" i="16" s="1"/>
  <c r="D18" i="16"/>
  <c r="D21" i="16" s="1"/>
  <c r="C18" i="16"/>
  <c r="C21" i="16" s="1"/>
  <c r="P15" i="16"/>
  <c r="P14" i="16"/>
  <c r="P13" i="16"/>
  <c r="P12" i="16"/>
  <c r="P11" i="16"/>
  <c r="J8" i="16"/>
  <c r="I8" i="16"/>
  <c r="H8" i="16"/>
  <c r="G8" i="16"/>
  <c r="F8" i="16"/>
  <c r="E8" i="16"/>
  <c r="D8" i="16"/>
  <c r="C8" i="16"/>
  <c r="P7" i="16"/>
  <c r="P6" i="16"/>
  <c r="G32" i="14"/>
  <c r="F32" i="14"/>
  <c r="G30" i="14"/>
  <c r="F30" i="14"/>
  <c r="E30" i="14"/>
  <c r="D30" i="14"/>
  <c r="C30" i="14"/>
  <c r="P29" i="14"/>
  <c r="N28" i="14"/>
  <c r="M28" i="14"/>
  <c r="L28" i="14"/>
  <c r="K28" i="14"/>
  <c r="J28" i="14"/>
  <c r="J30" i="14" s="1"/>
  <c r="I28" i="14"/>
  <c r="H28" i="14"/>
  <c r="H30" i="14" s="1"/>
  <c r="G28" i="14"/>
  <c r="F28" i="14"/>
  <c r="E28" i="14"/>
  <c r="D28" i="14"/>
  <c r="C28" i="14"/>
  <c r="P28" i="14" s="1"/>
  <c r="N27" i="14"/>
  <c r="J27" i="14"/>
  <c r="I27" i="14"/>
  <c r="N26" i="14"/>
  <c r="M26" i="14"/>
  <c r="L26" i="14"/>
  <c r="P26" i="14" s="1"/>
  <c r="K26" i="14"/>
  <c r="J26" i="14"/>
  <c r="I26" i="14"/>
  <c r="N25" i="14"/>
  <c r="N30" i="14" s="1"/>
  <c r="N32" i="14" s="1"/>
  <c r="M25" i="14"/>
  <c r="M27" i="14" s="1"/>
  <c r="L25" i="14"/>
  <c r="L27" i="14" s="1"/>
  <c r="K25" i="14"/>
  <c r="K27" i="14" s="1"/>
  <c r="J25" i="14"/>
  <c r="I25" i="14"/>
  <c r="I30" i="14" s="1"/>
  <c r="P24" i="14"/>
  <c r="N21" i="14"/>
  <c r="M21" i="14"/>
  <c r="L21" i="14"/>
  <c r="I21" i="14"/>
  <c r="G21" i="14"/>
  <c r="F21" i="14"/>
  <c r="E21" i="14"/>
  <c r="E32" i="14" s="1"/>
  <c r="D21" i="14"/>
  <c r="D32" i="14" s="1"/>
  <c r="P20" i="14"/>
  <c r="P19" i="14"/>
  <c r="N18" i="14"/>
  <c r="M18" i="14"/>
  <c r="L18" i="14"/>
  <c r="K18" i="14"/>
  <c r="K21" i="14" s="1"/>
  <c r="J18" i="14"/>
  <c r="J21" i="14" s="1"/>
  <c r="J32" i="14" s="1"/>
  <c r="I18" i="14"/>
  <c r="H18" i="14"/>
  <c r="H21" i="14" s="1"/>
  <c r="G18" i="14"/>
  <c r="F18" i="14"/>
  <c r="E18" i="14"/>
  <c r="D18" i="14"/>
  <c r="C18" i="14"/>
  <c r="C21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L26" i="12"/>
  <c r="G26" i="12"/>
  <c r="F26" i="12"/>
  <c r="E26" i="12"/>
  <c r="D26" i="12"/>
  <c r="L24" i="12"/>
  <c r="K24" i="12"/>
  <c r="J24" i="12"/>
  <c r="I24" i="12"/>
  <c r="H24" i="12"/>
  <c r="H26" i="12" s="1"/>
  <c r="G24" i="12"/>
  <c r="F24" i="12"/>
  <c r="E24" i="12"/>
  <c r="D24" i="12"/>
  <c r="C24" i="12"/>
  <c r="N23" i="12"/>
  <c r="P23" i="12" s="1"/>
  <c r="M23" i="12"/>
  <c r="M24" i="12" s="1"/>
  <c r="M26" i="12" s="1"/>
  <c r="P22" i="12"/>
  <c r="N19" i="12"/>
  <c r="M19" i="12"/>
  <c r="L19" i="12"/>
  <c r="K19" i="12"/>
  <c r="K26" i="12" s="1"/>
  <c r="J19" i="12"/>
  <c r="J26" i="12" s="1"/>
  <c r="I19" i="12"/>
  <c r="I26" i="12" s="1"/>
  <c r="H19" i="12"/>
  <c r="G19" i="12"/>
  <c r="F19" i="12"/>
  <c r="E19" i="12"/>
  <c r="D19" i="12"/>
  <c r="C19" i="12"/>
  <c r="C26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P8" i="12" s="1"/>
  <c r="C8" i="12"/>
  <c r="P7" i="12"/>
  <c r="P6" i="12"/>
  <c r="P8" i="16" l="1"/>
  <c r="J32" i="16"/>
  <c r="H32" i="14"/>
  <c r="H32" i="16"/>
  <c r="L32" i="14"/>
  <c r="P30" i="14"/>
  <c r="I32" i="16"/>
  <c r="G30" i="16"/>
  <c r="G32" i="16" s="1"/>
  <c r="P27" i="14"/>
  <c r="K30" i="14"/>
  <c r="K32" i="14" s="1"/>
  <c r="P21" i="16"/>
  <c r="C32" i="14"/>
  <c r="P21" i="14"/>
  <c r="I32" i="14"/>
  <c r="D32" i="16"/>
  <c r="P25" i="14"/>
  <c r="P25" i="16"/>
  <c r="P18" i="14"/>
  <c r="H30" i="16"/>
  <c r="L30" i="14"/>
  <c r="M30" i="14"/>
  <c r="M32" i="14" s="1"/>
  <c r="P18" i="16"/>
  <c r="P19" i="12"/>
  <c r="N24" i="12"/>
  <c r="N26" i="12" s="1"/>
  <c r="P26" i="12" s="1"/>
  <c r="C27" i="16"/>
  <c r="C30" i="16" s="1"/>
  <c r="E27" i="16"/>
  <c r="E30" i="16" s="1"/>
  <c r="E32" i="16" s="1"/>
  <c r="P30" i="16" l="1"/>
  <c r="C32" i="16"/>
  <c r="P32" i="16" s="1"/>
  <c r="C3" i="13" s="1"/>
  <c r="P24" i="12"/>
  <c r="P32" i="14"/>
  <c r="P2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I19" authorId="0" shapeId="0" xr:uid="{54DE86D2-CB4C-4005-879E-52E666E584A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Astreinte dans la cagnotte</t>
        </r>
      </text>
    </comment>
  </commentList>
</comments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<sst xmlns="http://schemas.openxmlformats.org/spreadsheetml/2006/main" count="118" uniqueCount="45">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</sst>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3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opLeftCell="B1" workbookViewId="0">
      <selection activeCell="B27" sqref="B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5">
        <f>SUM(C7:N7)</f>
        <v>237</v>
      </c>
    </row>
    <row r="8" spans="2:16" x14ac:dyDescent="0.3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1</v>
      </c>
      <c r="O8" s="36"/>
      <c r="P8" s="55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6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3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5" t="s">
        <v>42</v>
      </c>
      <c r="C26" s="10"/>
      <c r="D26" s="10"/>
      <c r="E26" s="10"/>
      <c r="F26" s="10"/>
      <c r="G26" s="10"/>
      <c r="H26" s="10"/>
      <c r="I26" s="66">
        <f t="shared" ref="I26:N26" si="4">(5566.38/5)*9.7%</f>
        <v>107.98777199999999</v>
      </c>
      <c r="J26" s="66">
        <f t="shared" si="4"/>
        <v>107.98777199999999</v>
      </c>
      <c r="K26" s="66">
        <f t="shared" si="4"/>
        <v>107.98777199999999</v>
      </c>
      <c r="L26" s="66">
        <f t="shared" si="4"/>
        <v>107.98777199999999</v>
      </c>
      <c r="M26" s="66">
        <f>(3818.75/5)*9.7%</f>
        <v>74.083749999999995</v>
      </c>
      <c r="N26" s="66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5" t="s">
        <v>43</v>
      </c>
      <c r="C27" s="10"/>
      <c r="D27" s="10"/>
      <c r="E27" s="10"/>
      <c r="F27" s="10"/>
      <c r="G27" s="10"/>
      <c r="H27" s="10"/>
      <c r="I27" s="66">
        <f t="shared" ref="I27:N27" si="5">(I25)*0.02</f>
        <v>20.105764560000004</v>
      </c>
      <c r="J27" s="66">
        <f t="shared" si="5"/>
        <v>20.105764560000004</v>
      </c>
      <c r="K27" s="66">
        <f t="shared" si="5"/>
        <v>20.105764560000004</v>
      </c>
      <c r="L27" s="66">
        <f t="shared" si="5"/>
        <v>20.105764560000004</v>
      </c>
      <c r="M27" s="66">
        <f t="shared" si="5"/>
        <v>13.793324999999999</v>
      </c>
      <c r="N27" s="66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8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C21-C30</f>
        <v>1414.8900000000012</v>
      </c>
      <c r="D32" s="47">
        <f t="shared" si="7"/>
        <v>-882.73999999999978</v>
      </c>
      <c r="E32" s="47">
        <f t="shared" si="7"/>
        <v>1893.2900000000009</v>
      </c>
      <c r="F32" s="47">
        <f t="shared" si="7"/>
        <v>-20.309999999999491</v>
      </c>
      <c r="G32" s="47">
        <f t="shared" si="7"/>
        <v>-262.29000000000087</v>
      </c>
      <c r="H32" s="47">
        <f t="shared" si="7"/>
        <v>-2015.9499999999998</v>
      </c>
      <c r="I32" s="47">
        <f t="shared" si="7"/>
        <v>267.51823543999853</v>
      </c>
      <c r="J32" s="47">
        <f t="shared" si="7"/>
        <v>-939.10176456000045</v>
      </c>
      <c r="K32" s="47">
        <f t="shared" si="7"/>
        <v>914.9982354399981</v>
      </c>
      <c r="L32" s="47">
        <f t="shared" si="7"/>
        <v>483.39823543999955</v>
      </c>
      <c r="M32" s="47">
        <f t="shared" si="7"/>
        <v>3078.8566750000009</v>
      </c>
      <c r="N32" s="47">
        <f t="shared" si="7"/>
        <v>-4653.4017645599997</v>
      </c>
      <c r="P32" s="57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0CF9-FB38-4E1A-BA8F-4D802FA0F34B}">
  <dimension ref="B1:P32"/>
  <sheetViews>
    <sheetView tabSelected="1" topLeftCell="B1" workbookViewId="0">
      <selection activeCell="J20" sqref="J20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5">
        <f>SUM(C6:N6)</f>
        <v>152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/>
      <c r="L7" s="37"/>
      <c r="M7" s="37"/>
      <c r="N7" s="37"/>
      <c r="O7" s="36"/>
      <c r="P7" s="55">
        <f>SUM(C7:N7)</f>
        <v>167</v>
      </c>
    </row>
    <row r="8" spans="2:16" x14ac:dyDescent="0.3">
      <c r="B8" s="18" t="s">
        <v>22</v>
      </c>
      <c r="C8" s="59">
        <f t="shared" ref="C8:J8" si="0">C7-C6</f>
        <v>3</v>
      </c>
      <c r="D8" s="59">
        <f t="shared" si="0"/>
        <v>2</v>
      </c>
      <c r="E8" s="59">
        <f t="shared" si="0"/>
        <v>2</v>
      </c>
      <c r="F8" s="59">
        <f t="shared" si="0"/>
        <v>1</v>
      </c>
      <c r="G8" s="59">
        <f t="shared" si="0"/>
        <v>0</v>
      </c>
      <c r="H8" s="59">
        <f t="shared" si="0"/>
        <v>1</v>
      </c>
      <c r="I8" s="59">
        <f t="shared" si="0"/>
        <v>4</v>
      </c>
      <c r="J8" s="59">
        <f t="shared" si="0"/>
        <v>2</v>
      </c>
      <c r="K8" s="59"/>
      <c r="L8" s="59"/>
      <c r="M8" s="59"/>
      <c r="N8" s="59"/>
      <c r="O8" s="36"/>
      <c r="P8" s="55">
        <f>SUM(C8:N8)</f>
        <v>15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/>
      <c r="L11" s="11"/>
      <c r="M11" s="11"/>
      <c r="N11" s="11"/>
      <c r="P11" s="56">
        <f>SUM(C11:N11)</f>
        <v>166.5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6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/>
      <c r="L15" s="23"/>
      <c r="M15" s="23"/>
      <c r="N15" s="23"/>
      <c r="P15" s="56">
        <f>SUM(C15:N15)</f>
        <v>5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/>
      <c r="L18" s="10"/>
      <c r="M18" s="10"/>
      <c r="N18" s="10"/>
      <c r="O18" s="4"/>
      <c r="P18" s="41">
        <f>SUM(C18:N18)</f>
        <v>79053.599999999991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/>
      <c r="L19" s="10"/>
      <c r="M19" s="10"/>
      <c r="N19" s="10"/>
      <c r="O19" s="4"/>
      <c r="P19" s="41">
        <f>SUM(C19:N19)</f>
        <v>2488.5700000000002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1">SUM(C18:C19)</f>
        <v>10449.800000000001</v>
      </c>
      <c r="D21" s="28">
        <f t="shared" si="1"/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SUM(C21:N21)</f>
        <v>81542.17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/>
      <c r="L24" s="10"/>
      <c r="M24" s="10"/>
      <c r="N24" s="10"/>
      <c r="O24" s="4"/>
      <c r="P24" s="43">
        <f t="shared" ref="P24:P30" si="2">SUM(C24:N24)</f>
        <v>39505.479999999996</v>
      </c>
    </row>
    <row r="25" spans="2:16" x14ac:dyDescent="0.3">
      <c r="B25" s="9" t="s">
        <v>41</v>
      </c>
      <c r="C25" s="10">
        <f t="shared" ref="C25:J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7">
        <f t="shared" si="3"/>
        <v>1005.9745080000001</v>
      </c>
      <c r="G25" s="67">
        <f t="shared" si="3"/>
        <v>1005.9745080000001</v>
      </c>
      <c r="H25" s="67">
        <f t="shared" si="3"/>
        <v>1005.9745080000001</v>
      </c>
      <c r="I25" s="67"/>
      <c r="J25" s="67"/>
      <c r="K25" s="10"/>
      <c r="L25" s="10"/>
      <c r="M25" s="10"/>
      <c r="N25" s="10"/>
      <c r="O25" s="4"/>
      <c r="P25" s="43">
        <f t="shared" si="2"/>
        <v>6035.8470480000005</v>
      </c>
    </row>
    <row r="26" spans="2:16" x14ac:dyDescent="0.3">
      <c r="B26" s="65" t="s">
        <v>42</v>
      </c>
      <c r="C26" s="66">
        <f t="shared" ref="C26:J26" si="4">(5570.18/5)*9.7%</f>
        <v>108.06149199999999</v>
      </c>
      <c r="D26" s="66">
        <f t="shared" si="4"/>
        <v>108.06149199999999</v>
      </c>
      <c r="E26" s="66">
        <f t="shared" si="4"/>
        <v>108.06149199999999</v>
      </c>
      <c r="F26" s="66">
        <f t="shared" si="4"/>
        <v>108.06149199999999</v>
      </c>
      <c r="G26" s="66">
        <f t="shared" si="4"/>
        <v>108.06149199999999</v>
      </c>
      <c r="H26" s="66">
        <f t="shared" si="4"/>
        <v>108.06149199999999</v>
      </c>
      <c r="I26" s="66"/>
      <c r="J26" s="66"/>
      <c r="K26" s="66"/>
      <c r="L26" s="66"/>
      <c r="M26" s="66"/>
      <c r="N26" s="66"/>
      <c r="O26" s="4"/>
      <c r="P26" s="43">
        <f t="shared" si="2"/>
        <v>648.36895200000004</v>
      </c>
    </row>
    <row r="27" spans="2:16" x14ac:dyDescent="0.3">
      <c r="B27" s="65" t="s">
        <v>43</v>
      </c>
      <c r="C27" s="66">
        <f t="shared" ref="C27:H27" si="5">(C25)*0.02</f>
        <v>20.119490160000002</v>
      </c>
      <c r="D27" s="66">
        <f t="shared" si="5"/>
        <v>20.119490160000002</v>
      </c>
      <c r="E27" s="66">
        <f t="shared" si="5"/>
        <v>20.119490160000002</v>
      </c>
      <c r="F27" s="66">
        <f t="shared" si="5"/>
        <v>20.119490160000002</v>
      </c>
      <c r="G27" s="66">
        <f t="shared" si="5"/>
        <v>20.119490160000002</v>
      </c>
      <c r="H27" s="66">
        <f t="shared" si="5"/>
        <v>20.119490160000002</v>
      </c>
      <c r="I27" s="66"/>
      <c r="J27" s="66"/>
      <c r="K27" s="66"/>
      <c r="L27" s="66"/>
      <c r="M27" s="66"/>
      <c r="N27" s="66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/>
      <c r="L28" s="10"/>
      <c r="M28" s="10"/>
      <c r="N28" s="10"/>
      <c r="O28" s="4"/>
      <c r="P28" s="43">
        <f t="shared" si="2"/>
        <v>27591.74</v>
      </c>
    </row>
    <row r="29" spans="2:16" x14ac:dyDescent="0.3">
      <c r="B29" s="63" t="s">
        <v>39</v>
      </c>
      <c r="C29" s="64"/>
      <c r="D29" s="64"/>
      <c r="E29" s="64"/>
      <c r="F29" s="64"/>
      <c r="G29" s="64"/>
      <c r="H29" s="64"/>
      <c r="I29" s="64"/>
      <c r="J29" s="64">
        <f>157.5+1015.83</f>
        <v>1173.33</v>
      </c>
      <c r="K29" s="64"/>
      <c r="L29" s="64"/>
      <c r="M29" s="64"/>
      <c r="N29" s="64"/>
      <c r="O29" s="4"/>
      <c r="P29" s="43">
        <f t="shared" si="2"/>
        <v>1173.33</v>
      </c>
    </row>
    <row r="30" spans="2:16" x14ac:dyDescent="0.3">
      <c r="B30" s="8" t="s">
        <v>3</v>
      </c>
      <c r="C30" s="44">
        <f t="shared" ref="C30:N30" si="6">SUM(C24:C29)</f>
        <v>9080.3254901600012</v>
      </c>
      <c r="D30" s="44">
        <f t="shared" si="6"/>
        <v>9250.3254901600012</v>
      </c>
      <c r="E30" s="44">
        <f t="shared" si="6"/>
        <v>9250.3254901600012</v>
      </c>
      <c r="F30" s="44">
        <f t="shared" si="6"/>
        <v>9250.3254901600012</v>
      </c>
      <c r="G30" s="44">
        <f t="shared" si="6"/>
        <v>9279.3454901599998</v>
      </c>
      <c r="H30" s="44">
        <f t="shared" si="6"/>
        <v>9275.3854901599989</v>
      </c>
      <c r="I30" s="44">
        <f t="shared" si="6"/>
        <v>9258.0600000000013</v>
      </c>
      <c r="J30" s="44">
        <f t="shared" si="6"/>
        <v>10431.390000000001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4">
        <f t="shared" si="6"/>
        <v>0</v>
      </c>
      <c r="O30" s="4"/>
      <c r="P30" s="58">
        <f t="shared" si="2"/>
        <v>75075.482940960006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C21-C30</f>
        <v>1369.4745098399999</v>
      </c>
      <c r="D32" s="47">
        <f t="shared" si="7"/>
        <v>721.07450983999843</v>
      </c>
      <c r="E32" s="47">
        <f t="shared" si="7"/>
        <v>721.07450983999843</v>
      </c>
      <c r="F32" s="47">
        <f t="shared" si="7"/>
        <v>3.4745098399998824</v>
      </c>
      <c r="G32" s="47">
        <f t="shared" si="7"/>
        <v>-264.74549015999946</v>
      </c>
      <c r="H32" s="47">
        <f t="shared" si="7"/>
        <v>217.61450984000112</v>
      </c>
      <c r="I32" s="47">
        <f t="shared" si="7"/>
        <v>3490.1399999999994</v>
      </c>
      <c r="J32" s="47">
        <f t="shared" si="7"/>
        <v>208.57999999999811</v>
      </c>
      <c r="K32" s="47">
        <f t="shared" si="7"/>
        <v>0</v>
      </c>
      <c r="L32" s="47">
        <f t="shared" si="7"/>
        <v>0</v>
      </c>
      <c r="M32" s="47">
        <f t="shared" si="7"/>
        <v>0</v>
      </c>
      <c r="N32" s="47">
        <f t="shared" si="7"/>
        <v>0</v>
      </c>
      <c r="P32" s="57">
        <f>SUM(C32:N32)</f>
        <v>6466.6870590399958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SUM('2022'!P26+'2023'!P32+'2024'!P32)</f>
        <v>7410.4249112399957</v>
      </c>
    </row>
    <row r="4" spans="2:3" ht="16.95" customHeight="1" x14ac:dyDescent="0.3">
      <c r="B4" s="38" t="s">
        <v>37</v>
      </c>
      <c r="C4" s="40">
        <f>'2022'!P12+'2023'!P12+'2024'!P12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101</vt:i4>
      </vt:variant>
    </vt:vector>
  </HeadingPairs>
  <TitlesOfParts>
    <vt:vector size="106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2024-09-03T00:00:11Z</dcterms:modified>
</cp:coreProperties>
</file>