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4E700AD-9734-49EB-8DB7-5A6777D132D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7" i="16" l="1"/>
  <c r="N25" i="16"/>
  <c r="M25" i="16"/>
  <c r="L25" i="16"/>
  <c r="K25" i="16"/>
  <c r="H25" i="16"/>
  <c r="G25" i="16"/>
  <c r="D25" i="16"/>
  <c r="P24" i="16"/>
  <c r="P23" i="16"/>
  <c r="J23" i="16"/>
  <c r="J25" i="16" s="1"/>
  <c r="I23" i="16"/>
  <c r="I25" i="16" s="1"/>
  <c r="H23" i="16"/>
  <c r="G23" i="16"/>
  <c r="F23" i="16"/>
  <c r="F25" i="16" s="1"/>
  <c r="E23" i="16"/>
  <c r="E25" i="16" s="1"/>
  <c r="D23" i="16"/>
  <c r="C23" i="16"/>
  <c r="C25" i="16" s="1"/>
  <c r="P22" i="16"/>
  <c r="N19" i="16"/>
  <c r="N27" i="16" s="1"/>
  <c r="M19" i="16"/>
  <c r="M27" i="16" s="1"/>
  <c r="L19" i="16"/>
  <c r="L27" i="16" s="1"/>
  <c r="K19" i="16"/>
  <c r="H19" i="16"/>
  <c r="H27" i="16" s="1"/>
  <c r="G19" i="16"/>
  <c r="G27" i="16" s="1"/>
  <c r="D19" i="16"/>
  <c r="D27" i="16" s="1"/>
  <c r="P18" i="16"/>
  <c r="J17" i="16"/>
  <c r="J19" i="16" s="1"/>
  <c r="J27" i="16" s="1"/>
  <c r="I17" i="16"/>
  <c r="I19" i="16" s="1"/>
  <c r="H17" i="16"/>
  <c r="G17" i="16"/>
  <c r="F17" i="16"/>
  <c r="F19" i="16" s="1"/>
  <c r="F27" i="16" s="1"/>
  <c r="E17" i="16"/>
  <c r="E19" i="16" s="1"/>
  <c r="D17" i="16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K26" i="15"/>
  <c r="J26" i="15"/>
  <c r="I26" i="15"/>
  <c r="H26" i="15"/>
  <c r="C26" i="15"/>
  <c r="N24" i="15"/>
  <c r="M24" i="15"/>
  <c r="L24" i="15"/>
  <c r="K24" i="15"/>
  <c r="J24" i="15"/>
  <c r="I24" i="15"/>
  <c r="H24" i="15"/>
  <c r="G24" i="15"/>
  <c r="F24" i="15"/>
  <c r="E24" i="15"/>
  <c r="P24" i="15" s="1"/>
  <c r="D24" i="15"/>
  <c r="C24" i="15"/>
  <c r="P23" i="15"/>
  <c r="N23" i="15"/>
  <c r="P22" i="15"/>
  <c r="N19" i="15"/>
  <c r="N26" i="15" s="1"/>
  <c r="M19" i="15"/>
  <c r="M26" i="15" s="1"/>
  <c r="L19" i="15"/>
  <c r="L26" i="15" s="1"/>
  <c r="K19" i="15"/>
  <c r="J19" i="15"/>
  <c r="I19" i="15"/>
  <c r="H19" i="15"/>
  <c r="G19" i="15"/>
  <c r="G26" i="15" s="1"/>
  <c r="F19" i="15"/>
  <c r="F26" i="15" s="1"/>
  <c r="E19" i="15"/>
  <c r="P19" i="15" s="1"/>
  <c r="D19" i="15"/>
  <c r="D26" i="15" s="1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I27" i="16" l="1"/>
  <c r="P19" i="16"/>
  <c r="C27" i="16"/>
  <c r="P27" i="16" s="1"/>
  <c r="P25" i="16"/>
  <c r="E27" i="16"/>
  <c r="P17" i="16"/>
  <c r="E26" i="15"/>
  <c r="P26" i="15" s="1"/>
  <c r="C3" i="13" s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<sst xmlns="http://schemas.openxmlformats.org/spreadsheetml/2006/main" count="74" uniqueCount="40">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</sst>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4</v>
      </c>
      <c r="O6" s="31"/>
      <c r="P6" s="52">
        <f>SUM(C6:N6)</f>
        <v>4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4</v>
      </c>
      <c r="O7" s="31"/>
      <c r="P7" s="52">
        <f>SUM(C7:N7)</f>
        <v>4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4</v>
      </c>
      <c r="P11" s="53">
        <f>SUM(C11:N11)</f>
        <v>4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1765</v>
      </c>
      <c r="O17" s="4"/>
      <c r="P17" s="37">
        <f>SUM(C17:N17)</f>
        <v>1765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1765</v>
      </c>
      <c r="O19" s="5"/>
      <c r="P19" s="38">
        <f>SUM(C19:O19)</f>
        <v>1765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1024.55</v>
      </c>
      <c r="O22" s="4"/>
      <c r="P22" s="39">
        <f>SUM(C22:N22)</f>
        <v>1024.55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249.29+437.27</f>
        <v>686.56</v>
      </c>
      <c r="O23" s="4"/>
      <c r="P23" s="39">
        <f>SUM(C23:N23)</f>
        <v>686.56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1711.11</v>
      </c>
      <c r="O24" s="4"/>
      <c r="P24" s="41">
        <f>SUM(C24:N24)</f>
        <v>1711.11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53.8900000000001</v>
      </c>
      <c r="P26" s="54">
        <f>SUM(C26:O26)</f>
        <v>53.8900000000001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1A37-6B2B-4B1C-864B-76E0F67CB2BB}">
  <dimension ref="B1:P27"/>
  <sheetViews>
    <sheetView tabSelected="1" workbookViewId="0">
      <selection activeCell="K14" sqref="K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12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145</v>
      </c>
    </row>
    <row r="7" spans="2:16" x14ac:dyDescent="0.3">
      <c r="B7" s="8" t="s">
        <v>20</v>
      </c>
      <c r="C7" s="33">
        <v>22</v>
      </c>
      <c r="D7" s="33">
        <v>18</v>
      </c>
      <c r="E7" s="33">
        <v>20</v>
      </c>
      <c r="F7" s="33">
        <v>21</v>
      </c>
      <c r="G7" s="33">
        <v>19</v>
      </c>
      <c r="H7" s="33">
        <v>7</v>
      </c>
      <c r="I7" s="33">
        <v>21</v>
      </c>
      <c r="J7" s="33">
        <v>18</v>
      </c>
      <c r="K7" s="33"/>
      <c r="L7" s="33"/>
      <c r="M7" s="33"/>
      <c r="N7" s="33"/>
      <c r="O7" s="31"/>
      <c r="P7" s="52">
        <f>SUM(C7:N7)</f>
        <v>146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-1</v>
      </c>
      <c r="E8" s="32">
        <f t="shared" si="0"/>
        <v>1</v>
      </c>
      <c r="F8" s="32">
        <f t="shared" si="0"/>
        <v>2</v>
      </c>
      <c r="G8" s="32">
        <f t="shared" si="0"/>
        <v>0</v>
      </c>
      <c r="H8" s="32">
        <f t="shared" si="0"/>
        <v>-5</v>
      </c>
      <c r="I8" s="32">
        <f t="shared" si="0"/>
        <v>2</v>
      </c>
      <c r="J8" s="32">
        <f t="shared" si="0"/>
        <v>-1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20</v>
      </c>
      <c r="F11" s="10">
        <v>21</v>
      </c>
      <c r="G11" s="10">
        <v>19</v>
      </c>
      <c r="H11" s="10">
        <v>7</v>
      </c>
      <c r="I11" s="10">
        <v>21</v>
      </c>
      <c r="J11" s="10">
        <v>18</v>
      </c>
      <c r="K11" s="10"/>
      <c r="L11" s="10"/>
      <c r="M11" s="10"/>
      <c r="N11" s="10"/>
      <c r="P11" s="53">
        <f>SUM(C11:N11)</f>
        <v>146</v>
      </c>
    </row>
    <row r="12" spans="2:16" x14ac:dyDescent="0.3">
      <c r="B12" s="8" t="s">
        <v>15</v>
      </c>
      <c r="C12" s="11"/>
      <c r="D12" s="11">
        <v>3</v>
      </c>
      <c r="E12" s="11">
        <v>1</v>
      </c>
      <c r="F12" s="11"/>
      <c r="G12" s="11"/>
      <c r="H12" s="11">
        <v>13</v>
      </c>
      <c r="I12" s="11">
        <v>2</v>
      </c>
      <c r="J12" s="11">
        <v>0</v>
      </c>
      <c r="K12" s="11"/>
      <c r="L12" s="11"/>
      <c r="M12" s="11"/>
      <c r="N12" s="11"/>
      <c r="P12" s="53">
        <f>SUM(C12:N12)</f>
        <v>19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</v>
      </c>
      <c r="K13" s="11">
        <v>2</v>
      </c>
      <c r="L13" s="11"/>
      <c r="M13" s="11"/>
      <c r="N13" s="11"/>
      <c r="P13" s="53">
        <f>SUM(C13:N13)</f>
        <v>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10045</v>
      </c>
      <c r="D17" s="9">
        <f>D11*Params!$C$5*(1-Params!$C$3)-Params!$C$4</f>
        <v>8205</v>
      </c>
      <c r="E17" s="9">
        <f>E11*Params!$C$5*(1-Params!$C$3)-Params!$C$4</f>
        <v>9125</v>
      </c>
      <c r="F17" s="9">
        <f>F11*Params!$C$5*(1-Params!$C$3)-Params!$C$4</f>
        <v>9585</v>
      </c>
      <c r="G17" s="9">
        <f>G11*Params!$C$5*(1-Params!$C$3)-Params!$C$4</f>
        <v>8665</v>
      </c>
      <c r="H17" s="9">
        <f>H11*Params!$C$5*(1-Params!$C$3)-Params!$C$4</f>
        <v>3145</v>
      </c>
      <c r="I17" s="9">
        <f>I11*Params!$C$5*(1-Params!$C$3)-Params!$C$4</f>
        <v>9585</v>
      </c>
      <c r="J17" s="9">
        <f>J11*Params!$C$5*(1-Params!$C$3)-Params!$C$4</f>
        <v>8205</v>
      </c>
      <c r="K17" s="9"/>
      <c r="L17" s="9"/>
      <c r="M17" s="9"/>
      <c r="N17" s="9"/>
      <c r="O17" s="4"/>
      <c r="P17" s="37">
        <f>SUM(C17:N17)</f>
        <v>66560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10045</v>
      </c>
      <c r="D19" s="25">
        <f t="shared" si="1"/>
        <v>8205</v>
      </c>
      <c r="E19" s="25">
        <f t="shared" si="1"/>
        <v>9125</v>
      </c>
      <c r="F19" s="25">
        <f t="shared" si="1"/>
        <v>9585</v>
      </c>
      <c r="G19" s="25">
        <f t="shared" si="1"/>
        <v>8665</v>
      </c>
      <c r="H19" s="25">
        <f t="shared" si="1"/>
        <v>3145</v>
      </c>
      <c r="I19" s="25">
        <f t="shared" si="1"/>
        <v>9585</v>
      </c>
      <c r="J19" s="25">
        <f t="shared" si="1"/>
        <v>8205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66560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5305.12</v>
      </c>
      <c r="D22" s="9">
        <v>5305.12</v>
      </c>
      <c r="E22" s="9">
        <v>5305.12</v>
      </c>
      <c r="F22" s="9">
        <v>5305.12</v>
      </c>
      <c r="G22" s="9">
        <v>5305.12</v>
      </c>
      <c r="H22" s="9">
        <v>5229.0600000000004</v>
      </c>
      <c r="I22" s="9">
        <v>5359.21</v>
      </c>
      <c r="J22" s="9">
        <v>5073.38</v>
      </c>
      <c r="K22" s="9"/>
      <c r="L22" s="9"/>
      <c r="M22" s="9"/>
      <c r="N22" s="9"/>
      <c r="O22" s="4"/>
      <c r="P22" s="39">
        <f>SUM(C22:N22)</f>
        <v>42187.25</v>
      </c>
    </row>
    <row r="23" spans="2:16" x14ac:dyDescent="0.3">
      <c r="B23" s="8" t="s">
        <v>8</v>
      </c>
      <c r="C23" s="9">
        <f>1174.58+2206.1</f>
        <v>3380.68</v>
      </c>
      <c r="D23" s="9">
        <f>1174.58+2206.1</f>
        <v>3380.68</v>
      </c>
      <c r="E23" s="9">
        <f>1174.58+2209.22</f>
        <v>3383.7999999999997</v>
      </c>
      <c r="F23" s="9">
        <f>1174.58+2207.13</f>
        <v>3381.71</v>
      </c>
      <c r="G23" s="9">
        <f>1174.58+2229.87</f>
        <v>3404.45</v>
      </c>
      <c r="H23" s="9">
        <f>1165.8+2200.57</f>
        <v>3366.37</v>
      </c>
      <c r="I23" s="9">
        <f>1186.69+2268.84</f>
        <v>3455.53</v>
      </c>
      <c r="J23" s="9">
        <f>1124.53+2137.75</f>
        <v>3262.2799999999997</v>
      </c>
      <c r="K23" s="9"/>
      <c r="L23" s="9"/>
      <c r="M23" s="9"/>
      <c r="N23" s="9"/>
      <c r="O23" s="4"/>
      <c r="P23" s="39">
        <f>SUM(C23:N23)</f>
        <v>27015.499999999996</v>
      </c>
    </row>
    <row r="24" spans="2:16" x14ac:dyDescent="0.3">
      <c r="B24" s="60" t="s">
        <v>39</v>
      </c>
      <c r="C24" s="61"/>
      <c r="D24" s="61"/>
      <c r="E24" s="61"/>
      <c r="F24" s="61">
        <v>1573.5</v>
      </c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1573.5</v>
      </c>
    </row>
    <row r="25" spans="2:16" x14ac:dyDescent="0.3">
      <c r="B25" s="7" t="s">
        <v>3</v>
      </c>
      <c r="C25" s="40">
        <f>SUM(C22:C23)</f>
        <v>8685.7999999999993</v>
      </c>
      <c r="D25" s="40">
        <f>SUM(D22:D23)</f>
        <v>8685.7999999999993</v>
      </c>
      <c r="E25" s="40">
        <f>SUM(E22:E23)</f>
        <v>8688.92</v>
      </c>
      <c r="F25" s="40">
        <f>SUM(F22:F24)</f>
        <v>10260.33</v>
      </c>
      <c r="G25" s="40">
        <f>SUM(G22:G24)</f>
        <v>8709.57</v>
      </c>
      <c r="H25" s="40">
        <f>SUM(H22:H24)</f>
        <v>8595.43</v>
      </c>
      <c r="I25" s="40">
        <f>SUM(I22:I24)</f>
        <v>8814.74</v>
      </c>
      <c r="J25" s="40">
        <f>SUM(J22:J24)</f>
        <v>8335.66</v>
      </c>
      <c r="K25" s="40">
        <f>SUM(K22:K23)</f>
        <v>0</v>
      </c>
      <c r="L25" s="40">
        <f>SUM(L22:L23)</f>
        <v>0</v>
      </c>
      <c r="M25" s="40">
        <f>SUM(M22:M23)</f>
        <v>0</v>
      </c>
      <c r="N25" s="40">
        <f>SUM(N22:N23)</f>
        <v>0</v>
      </c>
      <c r="O25" s="4"/>
      <c r="P25" s="41">
        <f>SUM(C25:N25)</f>
        <v>70776.25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2">C19-C25</f>
        <v>1359.2000000000007</v>
      </c>
      <c r="D27" s="44">
        <f t="shared" si="2"/>
        <v>-480.79999999999927</v>
      </c>
      <c r="E27" s="44">
        <f t="shared" si="2"/>
        <v>436.07999999999993</v>
      </c>
      <c r="F27" s="44">
        <f t="shared" si="2"/>
        <v>-675.32999999999993</v>
      </c>
      <c r="G27" s="44">
        <f t="shared" si="2"/>
        <v>-44.569999999999709</v>
      </c>
      <c r="H27" s="44">
        <f t="shared" si="2"/>
        <v>-5450.43</v>
      </c>
      <c r="I27" s="44">
        <f t="shared" si="2"/>
        <v>770.26000000000022</v>
      </c>
      <c r="J27" s="44">
        <f t="shared" si="2"/>
        <v>-130.65999999999985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P27" s="54">
        <f>SUM(C27:O27)</f>
        <v>-4216.2499999999982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'2023'!P26+'2024'!P27</f>
        <v>-4162.3599999999979</v>
      </c>
    </row>
    <row r="4" spans="2:3" ht="16.95" customHeight="1" x14ac:dyDescent="0.3">
      <c r="B4" s="34" t="s">
        <v>26</v>
      </c>
      <c r="C4" s="36">
        <f>SUM('2023'!P12)+('2024'!P12)</f>
        <v>19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2024-09-02T23:35:20Z</dcterms:modified>
</cp:coreProperties>
</file>