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53405A4B-BCB2-4243-97CE-8BCD8EDF3EB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7" i="16" l="1"/>
  <c r="K27" i="16"/>
  <c r="G27" i="16"/>
  <c r="N25" i="16"/>
  <c r="M25" i="16"/>
  <c r="L25" i="16"/>
  <c r="K25" i="16"/>
  <c r="J25" i="16"/>
  <c r="H25" i="16"/>
  <c r="G25" i="16"/>
  <c r="D25" i="16"/>
  <c r="P24" i="16"/>
  <c r="P23" i="16"/>
  <c r="J23" i="16"/>
  <c r="I23" i="16"/>
  <c r="I25" i="16" s="1"/>
  <c r="H23" i="16"/>
  <c r="G23" i="16"/>
  <c r="F23" i="16"/>
  <c r="F25" i="16" s="1"/>
  <c r="E23" i="16"/>
  <c r="E25" i="16" s="1"/>
  <c r="D23" i="16"/>
  <c r="C23" i="16"/>
  <c r="C25" i="16" s="1"/>
  <c r="P22" i="16"/>
  <c r="N19" i="16"/>
  <c r="N27" i="16" s="1"/>
  <c r="M19" i="16"/>
  <c r="L19" i="16"/>
  <c r="L27" i="16" s="1"/>
  <c r="K19" i="16"/>
  <c r="H19" i="16"/>
  <c r="H27" i="16" s="1"/>
  <c r="G19" i="16"/>
  <c r="D19" i="16"/>
  <c r="D27" i="16" s="1"/>
  <c r="P18" i="16"/>
  <c r="J17" i="16"/>
  <c r="J19" i="16" s="1"/>
  <c r="J27" i="16" s="1"/>
  <c r="I17" i="16"/>
  <c r="I19" i="16" s="1"/>
  <c r="I27" i="16" s="1"/>
  <c r="H17" i="16"/>
  <c r="G17" i="16"/>
  <c r="F17" i="16"/>
  <c r="F19" i="16" s="1"/>
  <c r="E17" i="16"/>
  <c r="E19" i="16" s="1"/>
  <c r="E27" i="16" s="1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5" i="15"/>
  <c r="M25" i="15"/>
  <c r="L25" i="15"/>
  <c r="K25" i="15"/>
  <c r="I25" i="15"/>
  <c r="H25" i="15"/>
  <c r="G25" i="15"/>
  <c r="F25" i="15"/>
  <c r="E25" i="15"/>
  <c r="D25" i="15"/>
  <c r="C25" i="15"/>
  <c r="E24" i="15"/>
  <c r="P24" i="15" s="1"/>
  <c r="N23" i="15"/>
  <c r="M23" i="15"/>
  <c r="L23" i="15"/>
  <c r="K23" i="15"/>
  <c r="J23" i="15"/>
  <c r="J25" i="15" s="1"/>
  <c r="I23" i="15"/>
  <c r="H23" i="15"/>
  <c r="G23" i="15"/>
  <c r="F23" i="15"/>
  <c r="E23" i="15"/>
  <c r="D23" i="15"/>
  <c r="C23" i="15"/>
  <c r="P23" i="15" s="1"/>
  <c r="P22" i="15"/>
  <c r="M19" i="15"/>
  <c r="M27" i="15" s="1"/>
  <c r="L19" i="15"/>
  <c r="L27" i="15" s="1"/>
  <c r="K19" i="15"/>
  <c r="K27" i="15" s="1"/>
  <c r="J19" i="15"/>
  <c r="I19" i="15"/>
  <c r="I27" i="15" s="1"/>
  <c r="H19" i="15"/>
  <c r="H27" i="15" s="1"/>
  <c r="E19" i="15"/>
  <c r="E27" i="15" s="1"/>
  <c r="D19" i="15"/>
  <c r="D27" i="15" s="1"/>
  <c r="C19" i="15"/>
  <c r="P19" i="15" s="1"/>
  <c r="P18" i="15"/>
  <c r="N17" i="15"/>
  <c r="N19" i="15" s="1"/>
  <c r="N27" i="15" s="1"/>
  <c r="M17" i="15"/>
  <c r="L17" i="15"/>
  <c r="K17" i="15"/>
  <c r="J17" i="15"/>
  <c r="I17" i="15"/>
  <c r="H17" i="15"/>
  <c r="G17" i="15"/>
  <c r="G19" i="15" s="1"/>
  <c r="G27" i="15" s="1"/>
  <c r="F17" i="15"/>
  <c r="F19" i="15" s="1"/>
  <c r="F27" i="15" s="1"/>
  <c r="E17" i="15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8" i="16" l="1"/>
  <c r="C27" i="16"/>
  <c r="P19" i="16"/>
  <c r="J27" i="15"/>
  <c r="P25" i="16"/>
  <c r="P25" i="15"/>
  <c r="F27" i="16"/>
  <c r="P17" i="15"/>
  <c r="C27" i="15"/>
  <c r="P27" i="15" s="1"/>
  <c r="P17" i="16"/>
  <c r="P27" i="16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<sst xmlns="http://schemas.openxmlformats.org/spreadsheetml/2006/main" count="75" uniqueCount="40">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</sst>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4" workbookViewId="0">
      <selection activeCell="E24" sqref="E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>
        <v>21</v>
      </c>
      <c r="L7" s="33">
        <v>22</v>
      </c>
      <c r="M7" s="33">
        <v>14</v>
      </c>
      <c r="N7" s="33">
        <v>20</v>
      </c>
      <c r="O7" s="31"/>
      <c r="P7" s="52">
        <f>SUM(C7:N7)</f>
        <v>234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-5</v>
      </c>
      <c r="N8" s="32">
        <f t="shared" si="0"/>
        <v>1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>
        <v>21</v>
      </c>
      <c r="L11" s="10">
        <v>22</v>
      </c>
      <c r="M11" s="10">
        <v>14</v>
      </c>
      <c r="N11" s="10">
        <v>20</v>
      </c>
      <c r="P11" s="53">
        <f>SUM(C11:N11)</f>
        <v>233.5</v>
      </c>
    </row>
    <row r="12" spans="2:16" x14ac:dyDescent="0.3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>
        <v>7</v>
      </c>
      <c r="N12" s="11"/>
      <c r="P12" s="53">
        <f>SUM(C12:N12)</f>
        <v>17.5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>
        <f>K11*Params!$C$5*(1-Params!$C$3)-Params!$C$4</f>
        <v>8039.4000000000005</v>
      </c>
      <c r="L17" s="9">
        <f>L11*Params!$C$5*(1-Params!$C$3)-Params!$C$4</f>
        <v>8425.8000000000011</v>
      </c>
      <c r="M17" s="9">
        <f>M11*Params!$C$5*(1-Params!$C$3)-Params!$C$4</f>
        <v>5334.6</v>
      </c>
      <c r="N17" s="9">
        <f>N11*Params!$C$5*(1-Params!$C$3)-Params!$C$4</f>
        <v>7653</v>
      </c>
      <c r="O17" s="4"/>
      <c r="P17" s="37">
        <f>SUM(C17:N17)</f>
        <v>89324.400000000023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8039.4000000000005</v>
      </c>
      <c r="L19" s="25">
        <f t="shared" si="1"/>
        <v>8425.8000000000011</v>
      </c>
      <c r="M19" s="25">
        <f t="shared" si="1"/>
        <v>5334.6</v>
      </c>
      <c r="N19" s="25">
        <f t="shared" si="1"/>
        <v>7653</v>
      </c>
      <c r="O19" s="5"/>
      <c r="P19" s="38">
        <f>SUM(C19:N19)</f>
        <v>89324.400000000023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>
        <v>4877.8500000000004</v>
      </c>
      <c r="L22" s="9">
        <v>4877.8500000000004</v>
      </c>
      <c r="M22" s="9">
        <v>4877.8500000000004</v>
      </c>
      <c r="N22" s="9">
        <v>5357.7</v>
      </c>
      <c r="O22" s="4"/>
      <c r="P22" s="39">
        <f>SUM(C22:N22)</f>
        <v>59014.049999999988</v>
      </c>
    </row>
    <row r="23" spans="2:16" x14ac:dyDescent="0.3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>
        <f>901.43+1507.28</f>
        <v>2408.71</v>
      </c>
      <c r="L23" s="9">
        <f>901.43+1507.28</f>
        <v>2408.71</v>
      </c>
      <c r="M23" s="9">
        <f>901.43+1507.28</f>
        <v>2408.71</v>
      </c>
      <c r="N23" s="9">
        <f>1009.58+1707.03</f>
        <v>2716.61</v>
      </c>
      <c r="O23" s="4"/>
      <c r="P23" s="39">
        <f>SUM(C23:N23)</f>
        <v>29236.839999999997</v>
      </c>
    </row>
    <row r="24" spans="2:16" x14ac:dyDescent="0.3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3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7286.56</v>
      </c>
      <c r="L25" s="40">
        <f t="shared" si="2"/>
        <v>7286.56</v>
      </c>
      <c r="M25" s="40">
        <f t="shared" si="2"/>
        <v>7286.56</v>
      </c>
      <c r="N25" s="40">
        <f t="shared" si="2"/>
        <v>8074.3099999999995</v>
      </c>
      <c r="O25" s="4"/>
      <c r="P25" s="41">
        <f>SUM(C25:N25)</f>
        <v>89279.389999999985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752.84000000000015</v>
      </c>
      <c r="L27" s="44">
        <f t="shared" si="3"/>
        <v>1139.2400000000007</v>
      </c>
      <c r="M27" s="44">
        <f t="shared" si="3"/>
        <v>-1951.96</v>
      </c>
      <c r="N27" s="44">
        <f t="shared" si="3"/>
        <v>-421.30999999999949</v>
      </c>
      <c r="P27" s="54">
        <f>SUM(C27:N27)</f>
        <v>45.010000000002947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C038-008B-41B6-A502-38FF5F6F9AD4}">
  <dimension ref="B1:P27"/>
  <sheetViews>
    <sheetView tabSelected="1" workbookViewId="0">
      <selection activeCell="I7" sqref="I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">
      <c r="B7" s="8" t="s">
        <v>20</v>
      </c>
      <c r="C7" s="33">
        <v>19</v>
      </c>
      <c r="D7" s="33">
        <v>19</v>
      </c>
      <c r="E7" s="33">
        <v>21</v>
      </c>
      <c r="F7" s="33">
        <v>21</v>
      </c>
      <c r="G7" s="33">
        <v>14</v>
      </c>
      <c r="H7" s="33">
        <v>20</v>
      </c>
      <c r="I7" s="33">
        <v>17</v>
      </c>
      <c r="J7" s="33">
        <v>18.5</v>
      </c>
      <c r="K7" s="33"/>
      <c r="L7" s="33"/>
      <c r="M7" s="33"/>
      <c r="N7" s="33"/>
      <c r="O7" s="31"/>
      <c r="P7" s="52">
        <f>SUM(C7:N7)</f>
        <v>149.5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2</v>
      </c>
      <c r="F8" s="32">
        <f t="shared" si="0"/>
        <v>2</v>
      </c>
      <c r="G8" s="32">
        <f t="shared" si="0"/>
        <v>-5</v>
      </c>
      <c r="H8" s="32">
        <f t="shared" si="0"/>
        <v>1</v>
      </c>
      <c r="I8" s="32">
        <f t="shared" si="0"/>
        <v>-2</v>
      </c>
      <c r="J8" s="32">
        <f t="shared" si="0"/>
        <v>-0.5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-2.5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19</v>
      </c>
      <c r="E11" s="10">
        <v>21</v>
      </c>
      <c r="F11" s="10">
        <v>21</v>
      </c>
      <c r="G11" s="10">
        <v>14</v>
      </c>
      <c r="H11" s="10">
        <v>19.5</v>
      </c>
      <c r="I11" s="10">
        <v>17</v>
      </c>
      <c r="J11" s="10">
        <v>18.5</v>
      </c>
      <c r="K11" s="10"/>
      <c r="L11" s="10"/>
      <c r="M11" s="10"/>
      <c r="N11" s="10"/>
      <c r="P11" s="53">
        <f>SUM(C11:N11)</f>
        <v>149</v>
      </c>
    </row>
    <row r="12" spans="2:16" x14ac:dyDescent="0.3">
      <c r="B12" s="8" t="s">
        <v>15</v>
      </c>
      <c r="C12" s="11">
        <v>3</v>
      </c>
      <c r="D12" s="11">
        <v>2</v>
      </c>
      <c r="E12" s="11"/>
      <c r="F12" s="11"/>
      <c r="G12" s="11">
        <v>5</v>
      </c>
      <c r="H12" s="11">
        <v>0.5</v>
      </c>
      <c r="I12" s="11">
        <v>6</v>
      </c>
      <c r="J12" s="11">
        <v>2.5</v>
      </c>
      <c r="K12" s="11"/>
      <c r="L12" s="11"/>
      <c r="M12" s="11"/>
      <c r="N12" s="11"/>
      <c r="P12" s="53">
        <f>SUM(C12:N12)</f>
        <v>19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7266.6</v>
      </c>
      <c r="D17" s="9">
        <f>D11*Params!$C$5*(1-Params!$C$3)-Params!$C$4</f>
        <v>7266.6</v>
      </c>
      <c r="E17" s="9">
        <f>E11*Params!$C$5*(1-Params!$C$3)-Params!$C$4</f>
        <v>8039.4000000000005</v>
      </c>
      <c r="F17" s="9">
        <f>F11*Params!$C$5*(1-Params!$C$3)-Params!$C$4</f>
        <v>8039.4000000000005</v>
      </c>
      <c r="G17" s="9">
        <f>G11*Params!$C$5*(1-Params!$C$3)-Params!$C$4</f>
        <v>5334.6</v>
      </c>
      <c r="H17" s="9">
        <f>H11*Params!$C$5*(1-Params!$C$3)-Params!$C$4</f>
        <v>7459.8</v>
      </c>
      <c r="I17" s="9">
        <f>I11*Params!$C$5*(1-Params!$C$3)-Params!$C$4</f>
        <v>6493.8</v>
      </c>
      <c r="J17" s="9">
        <f>J11*Params!$C$5*(1-Params!$C$3)-Params!$C$4</f>
        <v>7073.4000000000005</v>
      </c>
      <c r="K17" s="9"/>
      <c r="L17" s="9"/>
      <c r="M17" s="9"/>
      <c r="N17" s="9"/>
      <c r="O17" s="4"/>
      <c r="P17" s="37">
        <f>SUM(C17:N17)</f>
        <v>56973.600000000013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7266.6</v>
      </c>
      <c r="D19" s="25">
        <f t="shared" si="1"/>
        <v>7266.6</v>
      </c>
      <c r="E19" s="25">
        <f t="shared" si="1"/>
        <v>8039.4000000000005</v>
      </c>
      <c r="F19" s="25">
        <f t="shared" si="1"/>
        <v>8039.4000000000005</v>
      </c>
      <c r="G19" s="25">
        <f t="shared" si="1"/>
        <v>5334.6</v>
      </c>
      <c r="H19" s="25">
        <f t="shared" si="1"/>
        <v>7459.8</v>
      </c>
      <c r="I19" s="25">
        <f t="shared" si="1"/>
        <v>6493.8</v>
      </c>
      <c r="J19" s="25">
        <f t="shared" si="1"/>
        <v>7073.4000000000005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56973.600000000013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4871.04</v>
      </c>
      <c r="D22" s="9">
        <v>4871.04</v>
      </c>
      <c r="E22" s="9">
        <v>4871.04</v>
      </c>
      <c r="F22" s="9">
        <v>4871.04</v>
      </c>
      <c r="G22" s="9">
        <v>4871.04</v>
      </c>
      <c r="H22" s="9">
        <v>4871.04</v>
      </c>
      <c r="I22" s="9">
        <v>4871.04</v>
      </c>
      <c r="J22" s="9">
        <v>5059.0200000000004</v>
      </c>
      <c r="K22" s="9"/>
      <c r="L22" s="9"/>
      <c r="M22" s="9"/>
      <c r="N22" s="9"/>
      <c r="O22" s="4"/>
      <c r="P22" s="39">
        <f>SUM(C22:N22)</f>
        <v>39156.300000000003</v>
      </c>
    </row>
    <row r="23" spans="2:16" x14ac:dyDescent="0.3">
      <c r="B23" s="8" t="s">
        <v>8</v>
      </c>
      <c r="C23" s="9">
        <f>915.09+1523.16</f>
        <v>2438.25</v>
      </c>
      <c r="D23" s="9">
        <f>915.09+1531.05</f>
        <v>2446.14</v>
      </c>
      <c r="E23" s="9">
        <f>915.09+1528.41</f>
        <v>2443.5</v>
      </c>
      <c r="F23" s="9">
        <f>915.09+1523.16</f>
        <v>2438.25</v>
      </c>
      <c r="G23" s="9">
        <f>915.09+1542.66</f>
        <v>2457.75</v>
      </c>
      <c r="H23" s="9">
        <f>915.09+1555.8</f>
        <v>2470.89</v>
      </c>
      <c r="I23" s="9">
        <f>915.09+1546.14</f>
        <v>2461.23</v>
      </c>
      <c r="J23" s="9">
        <f>957.36+1628.57</f>
        <v>2585.9299999999998</v>
      </c>
      <c r="K23" s="9"/>
      <c r="L23" s="9"/>
      <c r="M23" s="9"/>
      <c r="N23" s="9"/>
      <c r="O23" s="4"/>
      <c r="P23" s="39">
        <f>SUM(C23:N23)</f>
        <v>19741.939999999999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7309.29</v>
      </c>
      <c r="D25" s="40">
        <f t="shared" si="2"/>
        <v>7317.18</v>
      </c>
      <c r="E25" s="40">
        <f t="shared" si="2"/>
        <v>7314.54</v>
      </c>
      <c r="F25" s="40">
        <f t="shared" si="2"/>
        <v>7309.29</v>
      </c>
      <c r="G25" s="40">
        <f t="shared" si="2"/>
        <v>7328.79</v>
      </c>
      <c r="H25" s="40">
        <f t="shared" si="2"/>
        <v>7341.93</v>
      </c>
      <c r="I25" s="40">
        <f t="shared" si="2"/>
        <v>7332.27</v>
      </c>
      <c r="J25" s="40">
        <f t="shared" si="2"/>
        <v>7644.9500000000007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58898.240000000005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-42.6899999999996</v>
      </c>
      <c r="D27" s="44">
        <f t="shared" si="3"/>
        <v>-50.579999999999927</v>
      </c>
      <c r="E27" s="44">
        <f t="shared" si="3"/>
        <v>724.86000000000058</v>
      </c>
      <c r="F27" s="44">
        <f t="shared" si="3"/>
        <v>730.11000000000058</v>
      </c>
      <c r="G27" s="44">
        <f t="shared" si="3"/>
        <v>-1994.1899999999996</v>
      </c>
      <c r="H27" s="44">
        <f t="shared" si="3"/>
        <v>117.86999999999989</v>
      </c>
      <c r="I27" s="44">
        <f t="shared" si="3"/>
        <v>-838.47000000000025</v>
      </c>
      <c r="J27" s="44">
        <f t="shared" si="3"/>
        <v>-571.55000000000018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-1924.6399999999985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-1879.6299999999956</v>
      </c>
    </row>
    <row r="4" spans="2:3" ht="16.95" customHeight="1" x14ac:dyDescent="0.3">
      <c r="B4" s="34" t="s">
        <v>26</v>
      </c>
      <c r="C4" s="36">
        <f>SUM('2023'!P12)+('2024'!P12)</f>
        <v>36.5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2024-09-02T23:33:30Z</dcterms:modified>
</cp:coreProperties>
</file>