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6E180C9E-C1B1-4CEB-9BCA-EBCFED58A618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6" l="1"/>
  <c r="J26" i="16"/>
  <c r="N24" i="16"/>
  <c r="M24" i="16"/>
  <c r="L24" i="16"/>
  <c r="K24" i="16"/>
  <c r="K26" i="16" s="1"/>
  <c r="J24" i="16"/>
  <c r="G24" i="16"/>
  <c r="I23" i="16"/>
  <c r="I24" i="16" s="1"/>
  <c r="H23" i="16"/>
  <c r="H24" i="16" s="1"/>
  <c r="G23" i="16"/>
  <c r="P23" i="16" s="1"/>
  <c r="F23" i="16"/>
  <c r="F24" i="16" s="1"/>
  <c r="E23" i="16"/>
  <c r="E24" i="16" s="1"/>
  <c r="D23" i="16"/>
  <c r="D24" i="16" s="1"/>
  <c r="C23" i="16"/>
  <c r="C24" i="16" s="1"/>
  <c r="P24" i="16" s="1"/>
  <c r="P22" i="16"/>
  <c r="N19" i="16"/>
  <c r="N26" i="16" s="1"/>
  <c r="M19" i="16"/>
  <c r="L19" i="16"/>
  <c r="L26" i="16" s="1"/>
  <c r="K19" i="16"/>
  <c r="J19" i="16"/>
  <c r="H19" i="16"/>
  <c r="H26" i="16" s="1"/>
  <c r="E19" i="16"/>
  <c r="E26" i="16" s="1"/>
  <c r="P18" i="16"/>
  <c r="I17" i="16"/>
  <c r="I19" i="16" s="1"/>
  <c r="I26" i="16" s="1"/>
  <c r="H17" i="16"/>
  <c r="G17" i="16"/>
  <c r="G19" i="16" s="1"/>
  <c r="G26" i="16" s="1"/>
  <c r="F17" i="16"/>
  <c r="P17" i="16" s="1"/>
  <c r="E17" i="16"/>
  <c r="D17" i="16"/>
  <c r="D19" i="16" s="1"/>
  <c r="D26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N26" i="15"/>
  <c r="J26" i="15"/>
  <c r="I26" i="15"/>
  <c r="G26" i="15"/>
  <c r="F26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N23" i="15"/>
  <c r="P23" i="15" s="1"/>
  <c r="P22" i="15"/>
  <c r="N19" i="15"/>
  <c r="M19" i="15"/>
  <c r="M26" i="15" s="1"/>
  <c r="L19" i="15"/>
  <c r="L26" i="15" s="1"/>
  <c r="K19" i="15"/>
  <c r="K26" i="15" s="1"/>
  <c r="J19" i="15"/>
  <c r="I19" i="15"/>
  <c r="H19" i="15"/>
  <c r="H26" i="15" s="1"/>
  <c r="G19" i="15"/>
  <c r="F19" i="15"/>
  <c r="E19" i="15"/>
  <c r="E26" i="15" s="1"/>
  <c r="D19" i="15"/>
  <c r="D26" i="15" s="1"/>
  <c r="C19" i="15"/>
  <c r="C26" i="15" s="1"/>
  <c r="P26" i="15" s="1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19" i="16" l="1"/>
  <c r="C26" i="16"/>
  <c r="F19" i="16"/>
  <c r="F26" i="16" s="1"/>
  <c r="P19" i="15"/>
  <c r="P26" i="16" l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<sst xmlns="http://schemas.openxmlformats.org/spreadsheetml/2006/main" count="73" uniqueCount="39">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</sst>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L16" sqref="L1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12</v>
      </c>
      <c r="O6" s="31"/>
      <c r="P6" s="52">
        <f>SUM(C6:N6)</f>
        <v>12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3881</v>
      </c>
      <c r="O17" s="4"/>
      <c r="P17" s="37">
        <f>SUM(C17:N17)</f>
        <v>3881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3881</v>
      </c>
      <c r="O19" s="5"/>
      <c r="P19" s="38">
        <f>SUM(C19:O19)</f>
        <v>3881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2859.42</v>
      </c>
      <c r="O22" s="4"/>
      <c r="P22" s="39">
        <f>SUM(C22:N22)</f>
        <v>2859.42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636.49+1021.65</f>
        <v>1658.1399999999999</v>
      </c>
      <c r="O23" s="4"/>
      <c r="P23" s="39">
        <f>SUM(C23:N23)</f>
        <v>1658.1399999999999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4517.5599999999995</v>
      </c>
      <c r="O24" s="4"/>
      <c r="P24" s="41">
        <f>SUM(C24:N24)</f>
        <v>4517.5599999999995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-636.55999999999949</v>
      </c>
      <c r="P26" s="54">
        <f>SUM(C26:O26)</f>
        <v>-636.55999999999949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CFD8-FFDB-4708-9BDD-92F5C3BEC056}">
  <dimension ref="B1:P26"/>
  <sheetViews>
    <sheetView tabSelected="1" workbookViewId="0">
      <selection activeCell="I14" sqref="I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10</v>
      </c>
      <c r="J6" s="33"/>
      <c r="K6" s="33"/>
      <c r="L6" s="33"/>
      <c r="M6" s="33"/>
      <c r="N6" s="33"/>
      <c r="O6" s="31"/>
      <c r="P6" s="52">
        <f>SUM(C6:N6)</f>
        <v>124</v>
      </c>
    </row>
    <row r="7" spans="2:16" x14ac:dyDescent="0.3">
      <c r="B7" s="8" t="s">
        <v>20</v>
      </c>
      <c r="C7" s="33">
        <v>19</v>
      </c>
      <c r="D7" s="33">
        <v>20</v>
      </c>
      <c r="E7" s="33">
        <v>20</v>
      </c>
      <c r="F7" s="33">
        <v>20</v>
      </c>
      <c r="G7" s="33">
        <v>15</v>
      </c>
      <c r="H7" s="33">
        <v>17</v>
      </c>
      <c r="I7" s="33">
        <v>10</v>
      </c>
      <c r="J7" s="33"/>
      <c r="K7" s="33"/>
      <c r="L7" s="33"/>
      <c r="M7" s="33"/>
      <c r="N7" s="33"/>
      <c r="O7" s="31"/>
      <c r="P7" s="52">
        <f>SUM(C7:N7)</f>
        <v>121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1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-2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19</v>
      </c>
      <c r="D11" s="10">
        <v>20</v>
      </c>
      <c r="E11" s="10">
        <v>20.5</v>
      </c>
      <c r="F11" s="10">
        <v>20</v>
      </c>
      <c r="G11" s="10">
        <v>15</v>
      </c>
      <c r="H11" s="10">
        <v>17</v>
      </c>
      <c r="I11" s="10">
        <v>10</v>
      </c>
      <c r="J11" s="10"/>
      <c r="K11" s="10"/>
      <c r="L11" s="10"/>
      <c r="M11" s="10"/>
      <c r="N11" s="10"/>
      <c r="P11" s="53">
        <f>SUM(C11:N11)</f>
        <v>121.5</v>
      </c>
    </row>
    <row r="12" spans="2:16" x14ac:dyDescent="0.3">
      <c r="B12" s="8" t="s">
        <v>15</v>
      </c>
      <c r="C12" s="11">
        <v>3</v>
      </c>
      <c r="D12" s="11">
        <v>1</v>
      </c>
      <c r="E12" s="11">
        <v>0.5</v>
      </c>
      <c r="F12" s="11">
        <v>1</v>
      </c>
      <c r="G12" s="11">
        <v>4</v>
      </c>
      <c r="H12" s="11">
        <v>3</v>
      </c>
      <c r="I12" s="11">
        <v>0</v>
      </c>
      <c r="J12" s="11"/>
      <c r="K12" s="11"/>
      <c r="L12" s="11"/>
      <c r="M12" s="11"/>
      <c r="N12" s="11"/>
      <c r="P12" s="53">
        <f>SUM(C12:N12)</f>
        <v>12.5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>
        <v>13</v>
      </c>
      <c r="J13" s="11"/>
      <c r="K13" s="11"/>
      <c r="L13" s="11"/>
      <c r="M13" s="11"/>
      <c r="N13" s="11"/>
      <c r="P13" s="53">
        <f>SUM(C13:N13)</f>
        <v>13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7441.4000000000005</v>
      </c>
      <c r="D17" s="9">
        <f>D11*Params!$C$5*(1-Params!$C$3)-Params!$C$4</f>
        <v>7837</v>
      </c>
      <c r="E17" s="9">
        <f>E11*Params!$C$5*(1-Params!$C$3)-Params!$C$4</f>
        <v>8034.8</v>
      </c>
      <c r="F17" s="9">
        <f>F11*Params!$C$5*(1-Params!$C$3)-Params!$C$4</f>
        <v>7837</v>
      </c>
      <c r="G17" s="9">
        <f>G11*Params!$C$5*(1-Params!$C$3)-Params!$C$4</f>
        <v>5859</v>
      </c>
      <c r="H17" s="9">
        <f>H11*Params!$C$5*(1-Params!$C$3)-Params!$C$4</f>
        <v>6650.2000000000007</v>
      </c>
      <c r="I17" s="9">
        <f>I11*Params!$C$5*(1-Params!$C$3)-Params!$C$4</f>
        <v>3881</v>
      </c>
      <c r="J17" s="9"/>
      <c r="K17" s="9"/>
      <c r="L17" s="9"/>
      <c r="M17" s="9"/>
      <c r="N17" s="9"/>
      <c r="O17" s="4"/>
      <c r="P17" s="37">
        <f>SUM(C17:N17)</f>
        <v>47540.399999999994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7441.4000000000005</v>
      </c>
      <c r="D19" s="25">
        <f t="shared" si="1"/>
        <v>7837</v>
      </c>
      <c r="E19" s="25">
        <f t="shared" si="1"/>
        <v>8034.8</v>
      </c>
      <c r="F19" s="25">
        <f t="shared" si="1"/>
        <v>7837</v>
      </c>
      <c r="G19" s="25">
        <f t="shared" si="1"/>
        <v>5859</v>
      </c>
      <c r="H19" s="25">
        <f t="shared" si="1"/>
        <v>6650.2000000000007</v>
      </c>
      <c r="I19" s="25">
        <f t="shared" si="1"/>
        <v>3881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47540.399999999994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4723.01</v>
      </c>
      <c r="D22" s="9">
        <v>4723.01</v>
      </c>
      <c r="E22" s="9">
        <v>4723.01</v>
      </c>
      <c r="F22" s="9">
        <v>4723.01</v>
      </c>
      <c r="G22" s="9">
        <v>4723.01</v>
      </c>
      <c r="H22" s="9">
        <v>4723.01</v>
      </c>
      <c r="I22" s="9">
        <v>2235.75</v>
      </c>
      <c r="J22" s="9"/>
      <c r="K22" s="9"/>
      <c r="L22" s="9"/>
      <c r="M22" s="9"/>
      <c r="N22" s="9"/>
      <c r="O22" s="4"/>
      <c r="P22" s="39">
        <f>SUM(C22:N22)</f>
        <v>30573.810000000005</v>
      </c>
    </row>
    <row r="23" spans="2:16" x14ac:dyDescent="0.3">
      <c r="B23" s="8" t="s">
        <v>8</v>
      </c>
      <c r="C23" s="9">
        <f>1045.08+1693.25</f>
        <v>2738.33</v>
      </c>
      <c r="D23" s="9">
        <f>1045.08+1694.63</f>
        <v>2739.71</v>
      </c>
      <c r="E23" s="9">
        <f>1045.08+1691.86</f>
        <v>2736.9399999999996</v>
      </c>
      <c r="F23" s="9">
        <f>1045.08+1691.17</f>
        <v>2736.25</v>
      </c>
      <c r="G23" s="9">
        <f>1045.08+1713.17</f>
        <v>2758.25</v>
      </c>
      <c r="H23" s="9">
        <f>1045.08+1717.32</f>
        <v>2762.3999999999996</v>
      </c>
      <c r="I23" s="9">
        <f>520.47+836.3</f>
        <v>1356.77</v>
      </c>
      <c r="J23" s="9"/>
      <c r="K23" s="9"/>
      <c r="L23" s="9"/>
      <c r="M23" s="9"/>
      <c r="N23" s="9"/>
      <c r="O23" s="4"/>
      <c r="P23" s="39">
        <f>SUM(C23:N23)</f>
        <v>17828.649999999998</v>
      </c>
    </row>
    <row r="24" spans="2:16" x14ac:dyDescent="0.3">
      <c r="B24" s="7" t="s">
        <v>3</v>
      </c>
      <c r="C24" s="40">
        <f t="shared" ref="C24:N24" si="2">SUM(C22:C23)</f>
        <v>7461.34</v>
      </c>
      <c r="D24" s="40">
        <f t="shared" si="2"/>
        <v>7462.72</v>
      </c>
      <c r="E24" s="40">
        <f t="shared" si="2"/>
        <v>7459.95</v>
      </c>
      <c r="F24" s="40">
        <f t="shared" si="2"/>
        <v>7459.26</v>
      </c>
      <c r="G24" s="40">
        <f t="shared" si="2"/>
        <v>7481.26</v>
      </c>
      <c r="H24" s="40">
        <f t="shared" si="2"/>
        <v>7485.41</v>
      </c>
      <c r="I24" s="40">
        <f t="shared" si="2"/>
        <v>3592.52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48402.46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-19.9399999999996</v>
      </c>
      <c r="D26" s="44">
        <f t="shared" si="3"/>
        <v>374.27999999999975</v>
      </c>
      <c r="E26" s="44">
        <f t="shared" si="3"/>
        <v>574.85000000000036</v>
      </c>
      <c r="F26" s="44">
        <f t="shared" si="3"/>
        <v>377.73999999999978</v>
      </c>
      <c r="G26" s="44">
        <f t="shared" si="3"/>
        <v>-1622.2600000000002</v>
      </c>
      <c r="H26" s="44">
        <f t="shared" si="3"/>
        <v>-835.20999999999913</v>
      </c>
      <c r="I26" s="44">
        <f t="shared" si="3"/>
        <v>288.48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-862.05999999999904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'2023'!P26+'2024'!P26</f>
        <v>-1498.6199999999985</v>
      </c>
    </row>
    <row r="4" spans="2:3" ht="16.95" customHeight="1" x14ac:dyDescent="0.3">
      <c r="B4" s="34" t="s">
        <v>26</v>
      </c>
      <c r="C4" s="36">
        <f>SUM('2023'!P12)+('2024'!P12)</f>
        <v>14.5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2024-08-05T14:45:38Z</dcterms:modified>
</cp:coreProperties>
</file>