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F42F52D0-6256-40FF-8F1F-4E86AA8E7AF7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'2024'!$B$26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L26" i="16" l="1"/>
  <c r="K26" i="16"/>
  <c r="J26" i="16"/>
  <c r="N24" i="16"/>
  <c r="M24" i="16"/>
  <c r="L24" i="16"/>
  <c r="K24" i="16"/>
  <c r="J24" i="16"/>
  <c r="P23" i="16"/>
  <c r="I23" i="16"/>
  <c r="I24" i="16" s="1"/>
  <c r="H23" i="16"/>
  <c r="H24" i="16" s="1"/>
  <c r="G23" i="16"/>
  <c r="G24" i="16" s="1"/>
  <c r="F23" i="16"/>
  <c r="F24" i="16" s="1"/>
  <c r="E23" i="16"/>
  <c r="E24" i="16" s="1"/>
  <c r="D23" i="16"/>
  <c r="D24" i="16" s="1"/>
  <c r="C23" i="16"/>
  <c r="C24" i="16" s="1"/>
  <c r="P24" i="16" s="1"/>
  <c r="P22" i="16"/>
  <c r="N19" i="16"/>
  <c r="N26" i="16" s="1"/>
  <c r="M19" i="16"/>
  <c r="M26" i="16" s="1"/>
  <c r="L19" i="16"/>
  <c r="K19" i="16"/>
  <c r="J19" i="16"/>
  <c r="E19" i="16"/>
  <c r="E26" i="16" s="1"/>
  <c r="P18" i="16"/>
  <c r="I17" i="16"/>
  <c r="I19" i="16" s="1"/>
  <c r="I26" i="16" s="1"/>
  <c r="H17" i="16"/>
  <c r="H19" i="16" s="1"/>
  <c r="H26" i="16" s="1"/>
  <c r="G17" i="16"/>
  <c r="G19" i="16" s="1"/>
  <c r="F17" i="16"/>
  <c r="F19" i="16" s="1"/>
  <c r="F26" i="16" s="1"/>
  <c r="E17" i="16"/>
  <c r="D17" i="16"/>
  <c r="D19" i="16" s="1"/>
  <c r="C17" i="16"/>
  <c r="C19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P8" i="16" s="1"/>
  <c r="F8" i="16"/>
  <c r="E8" i="16"/>
  <c r="D8" i="16"/>
  <c r="C8" i="16"/>
  <c r="P7" i="16"/>
  <c r="P6" i="16"/>
  <c r="N26" i="15"/>
  <c r="G26" i="15"/>
  <c r="F26" i="15"/>
  <c r="N24" i="15"/>
  <c r="M24" i="15"/>
  <c r="L24" i="15"/>
  <c r="K24" i="15"/>
  <c r="G24" i="15"/>
  <c r="F24" i="15"/>
  <c r="E24" i="15"/>
  <c r="D24" i="15"/>
  <c r="C24" i="15"/>
  <c r="N23" i="15"/>
  <c r="M23" i="15"/>
  <c r="L23" i="15"/>
  <c r="K23" i="15"/>
  <c r="J23" i="15"/>
  <c r="J24" i="15" s="1"/>
  <c r="I23" i="15"/>
  <c r="I24" i="15" s="1"/>
  <c r="H23" i="15"/>
  <c r="P23" i="15" s="1"/>
  <c r="P22" i="15"/>
  <c r="N19" i="15"/>
  <c r="M19" i="15"/>
  <c r="M26" i="15" s="1"/>
  <c r="L19" i="15"/>
  <c r="L26" i="15" s="1"/>
  <c r="K19" i="15"/>
  <c r="K26" i="15" s="1"/>
  <c r="J19" i="15"/>
  <c r="J26" i="15" s="1"/>
  <c r="I19" i="15"/>
  <c r="I26" i="15" s="1"/>
  <c r="G19" i="15"/>
  <c r="F19" i="15"/>
  <c r="E19" i="15"/>
  <c r="E26" i="15" s="1"/>
  <c r="D19" i="15"/>
  <c r="D26" i="15" s="1"/>
  <c r="C19" i="15"/>
  <c r="C26" i="15" s="1"/>
  <c r="P18" i="15"/>
  <c r="P17" i="15"/>
  <c r="N17" i="15"/>
  <c r="M17" i="15"/>
  <c r="L17" i="15"/>
  <c r="K17" i="15"/>
  <c r="J17" i="15"/>
  <c r="I17" i="15"/>
  <c r="H17" i="15"/>
  <c r="H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D26" i="16" l="1"/>
  <c r="P19" i="16"/>
  <c r="C26" i="16"/>
  <c r="P26" i="16" s="1"/>
  <c r="G26" i="16"/>
  <c r="P17" i="16"/>
  <c r="H24" i="15"/>
  <c r="P24" i="15" s="1"/>
  <c r="P19" i="15"/>
  <c r="H26" i="15" l="1"/>
  <c r="P26" i="15" s="1"/>
  <c r="C3" i="13" s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<sst xmlns="http://schemas.openxmlformats.org/spreadsheetml/2006/main" count="73" uniqueCount="39">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</sst>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zoomScale="88" zoomScaleNormal="130" workbookViewId="0">
      <selection activeCell="N14" sqref="N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133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>
        <v>20</v>
      </c>
      <c r="I7" s="33">
        <v>20</v>
      </c>
      <c r="J7" s="33">
        <v>22</v>
      </c>
      <c r="K7" s="33">
        <v>19</v>
      </c>
      <c r="L7" s="33">
        <v>17</v>
      </c>
      <c r="M7" s="33">
        <v>21</v>
      </c>
      <c r="N7" s="33">
        <v>16</v>
      </c>
      <c r="O7" s="31"/>
      <c r="P7" s="52">
        <f>SUM(C7:N7)</f>
        <v>135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1</v>
      </c>
      <c r="I8" s="32">
        <f t="shared" si="0"/>
        <v>1</v>
      </c>
      <c r="J8" s="32">
        <f t="shared" si="0"/>
        <v>3</v>
      </c>
      <c r="K8" s="32">
        <f t="shared" si="0"/>
        <v>0</v>
      </c>
      <c r="L8" s="32">
        <f t="shared" si="0"/>
        <v>-2</v>
      </c>
      <c r="M8" s="32">
        <f t="shared" si="0"/>
        <v>2</v>
      </c>
      <c r="N8" s="32">
        <f t="shared" si="0"/>
        <v>-3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>
        <v>20</v>
      </c>
      <c r="I11" s="10">
        <v>20</v>
      </c>
      <c r="J11" s="10">
        <v>22</v>
      </c>
      <c r="K11" s="10">
        <v>19</v>
      </c>
      <c r="L11" s="10">
        <v>17</v>
      </c>
      <c r="M11" s="10">
        <v>21</v>
      </c>
      <c r="N11" s="10">
        <v>16</v>
      </c>
      <c r="P11" s="53">
        <f>SUM(C11:N11)</f>
        <v>135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2</v>
      </c>
      <c r="L12" s="11">
        <v>5</v>
      </c>
      <c r="M12" s="11"/>
      <c r="N12" s="11">
        <v>4</v>
      </c>
      <c r="P12" s="53">
        <f>SUM(C12:N12)</f>
        <v>11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>
        <f>H11*Params!$C$5*(1-Params!$C$3)-Params!$C$4</f>
        <v>10965</v>
      </c>
      <c r="I17" s="9">
        <f>I11*Params!$C$5*(1-Params!$C$3)-Params!$C$4</f>
        <v>10965</v>
      </c>
      <c r="J17" s="9">
        <f>J11*Params!$C$5*(1-Params!$C$3)-Params!$C$4</f>
        <v>12069</v>
      </c>
      <c r="K17" s="9">
        <f>K11*Params!$C$5*(1-Params!$C$3)-Params!$C$4</f>
        <v>10413</v>
      </c>
      <c r="L17" s="9">
        <f>L11*Params!$C$5*(1-Params!$C$3)-Params!$C$4</f>
        <v>9309</v>
      </c>
      <c r="M17" s="9">
        <f>M11*Params!$C$5*(1-Params!$C$3)-Params!$C$4</f>
        <v>11517</v>
      </c>
      <c r="N17" s="9">
        <f>N11*Params!$C$5*(1-Params!$C$3)-Params!$C$4</f>
        <v>8757</v>
      </c>
      <c r="O17" s="4"/>
      <c r="P17" s="37">
        <f>SUM(C17:N17)</f>
        <v>73995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10965</v>
      </c>
      <c r="I19" s="25">
        <f t="shared" si="1"/>
        <v>10965</v>
      </c>
      <c r="J19" s="25">
        <f t="shared" si="1"/>
        <v>12069</v>
      </c>
      <c r="K19" s="25">
        <f t="shared" si="1"/>
        <v>10413</v>
      </c>
      <c r="L19" s="25">
        <f t="shared" si="1"/>
        <v>9309</v>
      </c>
      <c r="M19" s="25">
        <f t="shared" si="1"/>
        <v>11517</v>
      </c>
      <c r="N19" s="25">
        <f t="shared" si="1"/>
        <v>8757</v>
      </c>
      <c r="O19" s="5"/>
      <c r="P19" s="38">
        <f>SUM(C19:N19)</f>
        <v>73995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>
        <v>6009.25</v>
      </c>
      <c r="I22" s="9">
        <v>6481.85</v>
      </c>
      <c r="J22" s="9">
        <v>6481.85</v>
      </c>
      <c r="K22" s="9">
        <v>6481.85</v>
      </c>
      <c r="L22" s="9">
        <v>6481.85</v>
      </c>
      <c r="M22" s="9">
        <v>6481.85</v>
      </c>
      <c r="N22" s="9">
        <v>6481.85</v>
      </c>
      <c r="O22" s="4"/>
      <c r="P22" s="39">
        <f>SUM(C22:N22)</f>
        <v>44900.35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>
        <f>1209.54+2429.55</f>
        <v>3639.09</v>
      </c>
      <c r="I23" s="9">
        <f>1305.97+2621.25</f>
        <v>3927.2200000000003</v>
      </c>
      <c r="J23" s="9">
        <f>1305.97+2621.25</f>
        <v>3927.2200000000003</v>
      </c>
      <c r="K23" s="9">
        <f>1305.97+2621.25</f>
        <v>3927.2200000000003</v>
      </c>
      <c r="L23" s="9">
        <f>1305.97+2626.5</f>
        <v>3932.4700000000003</v>
      </c>
      <c r="M23" s="9">
        <f>1305.97+2634.39</f>
        <v>3940.3599999999997</v>
      </c>
      <c r="N23" s="9">
        <f>1305.97+2621.25</f>
        <v>3927.2200000000003</v>
      </c>
      <c r="O23" s="4"/>
      <c r="P23" s="39">
        <f>SUM(C23:N23)</f>
        <v>27220.800000000003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9648.34</v>
      </c>
      <c r="I24" s="40">
        <f t="shared" si="2"/>
        <v>10409.07</v>
      </c>
      <c r="J24" s="40">
        <f t="shared" si="2"/>
        <v>10409.07</v>
      </c>
      <c r="K24" s="40">
        <f t="shared" si="2"/>
        <v>10409.07</v>
      </c>
      <c r="L24" s="40">
        <f t="shared" si="2"/>
        <v>10414.32</v>
      </c>
      <c r="M24" s="40">
        <f t="shared" si="2"/>
        <v>10422.209999999999</v>
      </c>
      <c r="N24" s="40">
        <f t="shared" si="2"/>
        <v>10409.07</v>
      </c>
      <c r="O24" s="4"/>
      <c r="P24" s="41">
        <f>SUM(C24:N24)</f>
        <v>72121.149999999994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1316.6599999999999</v>
      </c>
      <c r="I26" s="44">
        <f t="shared" si="3"/>
        <v>555.93000000000029</v>
      </c>
      <c r="J26" s="44">
        <f t="shared" si="3"/>
        <v>1659.9300000000003</v>
      </c>
      <c r="K26" s="44">
        <f t="shared" si="3"/>
        <v>3.930000000000291</v>
      </c>
      <c r="L26" s="44">
        <f t="shared" si="3"/>
        <v>-1105.3199999999997</v>
      </c>
      <c r="M26" s="44">
        <f t="shared" si="3"/>
        <v>1094.7900000000009</v>
      </c>
      <c r="N26" s="44">
        <f t="shared" si="3"/>
        <v>-1652.0699999999997</v>
      </c>
      <c r="P26" s="54">
        <f>SUM(C26:N26)</f>
        <v>1873.8500000000022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BD75-B46B-4582-9F22-03E87DCAA02C}">
  <dimension ref="B1:P26"/>
  <sheetViews>
    <sheetView tabSelected="1" zoomScaleNormal="100" workbookViewId="0">
      <selection activeCell="I19" sqref="I1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/>
      <c r="K6" s="33"/>
      <c r="L6" s="33"/>
      <c r="M6" s="33"/>
      <c r="N6" s="33"/>
      <c r="O6" s="31"/>
      <c r="P6" s="52">
        <f>SUM(C6:N6)</f>
        <v>133</v>
      </c>
    </row>
    <row r="7" spans="2:16" x14ac:dyDescent="0.3">
      <c r="B7" s="8" t="s">
        <v>20</v>
      </c>
      <c r="C7" s="33">
        <v>17</v>
      </c>
      <c r="D7" s="33">
        <v>21</v>
      </c>
      <c r="E7" s="33">
        <v>21</v>
      </c>
      <c r="F7" s="33">
        <v>19</v>
      </c>
      <c r="G7" s="33">
        <v>14</v>
      </c>
      <c r="H7" s="33">
        <v>20</v>
      </c>
      <c r="I7" s="33">
        <v>25</v>
      </c>
      <c r="J7" s="33"/>
      <c r="K7" s="33"/>
      <c r="L7" s="33"/>
      <c r="M7" s="33"/>
      <c r="N7" s="33"/>
      <c r="O7" s="31"/>
      <c r="P7" s="52">
        <f>SUM(C7:N7)</f>
        <v>137</v>
      </c>
    </row>
    <row r="8" spans="2:16" x14ac:dyDescent="0.3">
      <c r="B8" s="16" t="s">
        <v>21</v>
      </c>
      <c r="C8" s="32">
        <f t="shared" ref="C8:N8" si="0">C7-C6</f>
        <v>-2</v>
      </c>
      <c r="D8" s="32">
        <f t="shared" si="0"/>
        <v>2</v>
      </c>
      <c r="E8" s="32">
        <f t="shared" si="0"/>
        <v>2</v>
      </c>
      <c r="F8" s="32">
        <f t="shared" si="0"/>
        <v>0</v>
      </c>
      <c r="G8" s="32">
        <f t="shared" si="0"/>
        <v>-5</v>
      </c>
      <c r="H8" s="32">
        <f t="shared" si="0"/>
        <v>1</v>
      </c>
      <c r="I8" s="32">
        <f t="shared" si="0"/>
        <v>6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17</v>
      </c>
      <c r="D11" s="10">
        <v>21</v>
      </c>
      <c r="E11" s="10">
        <v>21</v>
      </c>
      <c r="F11" s="10">
        <v>19</v>
      </c>
      <c r="G11" s="10">
        <v>14</v>
      </c>
      <c r="H11" s="10">
        <v>20</v>
      </c>
      <c r="I11" s="10">
        <v>25</v>
      </c>
      <c r="J11" s="10"/>
      <c r="K11" s="10"/>
      <c r="L11" s="10"/>
      <c r="M11" s="10"/>
      <c r="N11" s="10"/>
      <c r="P11" s="53">
        <f>SUM(C11:N11)</f>
        <v>137</v>
      </c>
    </row>
    <row r="12" spans="2:16" x14ac:dyDescent="0.3">
      <c r="B12" s="8" t="s">
        <v>15</v>
      </c>
      <c r="C12" s="11">
        <v>5</v>
      </c>
      <c r="D12" s="11"/>
      <c r="E12" s="11"/>
      <c r="F12" s="11">
        <v>2</v>
      </c>
      <c r="G12" s="11">
        <v>5</v>
      </c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>
        <v>1</v>
      </c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1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9309</v>
      </c>
      <c r="D17" s="9">
        <f>D11*Params!$C$5*(1-Params!$C$3)-Params!$C$4</f>
        <v>11517</v>
      </c>
      <c r="E17" s="9">
        <f>E11*Params!$C$5*(1-Params!$C$3)-Params!$C$4</f>
        <v>11517</v>
      </c>
      <c r="F17" s="9">
        <f>F11*Params!$C$5*(1-Params!$C$3)-Params!$C$4</f>
        <v>10413</v>
      </c>
      <c r="G17" s="9">
        <f>G11*Params!$C$5*(1-Params!$C$3)-Params!$C$4</f>
        <v>7653</v>
      </c>
      <c r="H17" s="9">
        <f>H11*Params!$C$5*(1-Params!$C$3)-Params!$C$4</f>
        <v>10965</v>
      </c>
      <c r="I17" s="9">
        <f>I11*Params!$C$5*(1-Params!$C$3)-Params!$C$4</f>
        <v>13725</v>
      </c>
      <c r="J17" s="9"/>
      <c r="K17" s="9"/>
      <c r="L17" s="9"/>
      <c r="M17" s="9"/>
      <c r="N17" s="9"/>
      <c r="O17" s="4"/>
      <c r="P17" s="37">
        <f>SUM(C17:N17)</f>
        <v>75099</v>
      </c>
    </row>
    <row r="18" spans="2:16" x14ac:dyDescent="0.3">
      <c r="B18" s="8" t="s">
        <v>14</v>
      </c>
      <c r="C18" s="9"/>
      <c r="D18" s="9"/>
      <c r="E18" s="9">
        <v>257.14999999999998</v>
      </c>
      <c r="F18" s="9"/>
      <c r="G18" s="9"/>
      <c r="H18" s="9"/>
      <c r="I18" s="9">
        <v>364.31</v>
      </c>
      <c r="J18" s="9"/>
      <c r="K18" s="9"/>
      <c r="L18" s="9"/>
      <c r="M18" s="9"/>
      <c r="N18" s="9"/>
      <c r="O18" s="4"/>
      <c r="P18" s="37">
        <f>SUM(C18:N18)</f>
        <v>621.46</v>
      </c>
    </row>
    <row r="19" spans="2:16" x14ac:dyDescent="0.3">
      <c r="B19" s="24" t="s">
        <v>2</v>
      </c>
      <c r="C19" s="25">
        <f t="shared" ref="C19:N19" si="1">SUM(C17:C18)</f>
        <v>9309</v>
      </c>
      <c r="D19" s="25">
        <f t="shared" si="1"/>
        <v>11517</v>
      </c>
      <c r="E19" s="25">
        <f t="shared" si="1"/>
        <v>11774.15</v>
      </c>
      <c r="F19" s="25">
        <f t="shared" si="1"/>
        <v>10413</v>
      </c>
      <c r="G19" s="25">
        <f t="shared" si="1"/>
        <v>7653</v>
      </c>
      <c r="H19" s="25">
        <f t="shared" si="1"/>
        <v>10965</v>
      </c>
      <c r="I19" s="25">
        <f t="shared" si="1"/>
        <v>14089.31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75720.460000000006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6475.25</v>
      </c>
      <c r="D22" s="9">
        <v>6475.25</v>
      </c>
      <c r="E22" s="9">
        <v>6475.25</v>
      </c>
      <c r="F22" s="9">
        <v>6475.25</v>
      </c>
      <c r="G22" s="9">
        <v>6475.25</v>
      </c>
      <c r="H22" s="9">
        <v>6475.25</v>
      </c>
      <c r="I22" s="9">
        <v>6475.25</v>
      </c>
      <c r="J22" s="9"/>
      <c r="K22" s="9"/>
      <c r="L22" s="9"/>
      <c r="M22" s="9"/>
      <c r="N22" s="9"/>
      <c r="O22" s="4"/>
      <c r="P22" s="39">
        <f>SUM(C22:N22)</f>
        <v>45326.75</v>
      </c>
    </row>
    <row r="23" spans="2:16" x14ac:dyDescent="0.3">
      <c r="B23" s="8" t="s">
        <v>8</v>
      </c>
      <c r="C23" s="9">
        <f>1319.42+2649.52</f>
        <v>3968.94</v>
      </c>
      <c r="D23" s="9">
        <f>1319.42+2652.13</f>
        <v>3971.55</v>
      </c>
      <c r="E23" s="9">
        <f>1319.42+2638.99</f>
        <v>3958.41</v>
      </c>
      <c r="F23" s="9">
        <f>1319.42+2638.99</f>
        <v>3958.41</v>
      </c>
      <c r="G23" s="9">
        <f>1319.42+2673.15</f>
        <v>3992.57</v>
      </c>
      <c r="H23" s="9">
        <f>1319.42+2667.9</f>
        <v>3987.32</v>
      </c>
      <c r="I23" s="9">
        <f>1319.42+2671.11</f>
        <v>3990.53</v>
      </c>
      <c r="J23" s="9"/>
      <c r="K23" s="9"/>
      <c r="L23" s="9"/>
      <c r="M23" s="9"/>
      <c r="N23" s="9"/>
      <c r="O23" s="4"/>
      <c r="P23" s="39">
        <f>SUM(C23:N23)</f>
        <v>27827.73</v>
      </c>
    </row>
    <row r="24" spans="2:16" x14ac:dyDescent="0.3">
      <c r="B24" s="7" t="s">
        <v>3</v>
      </c>
      <c r="C24" s="40">
        <f t="shared" ref="C24:N24" si="2">SUM(C22:C23)</f>
        <v>10444.19</v>
      </c>
      <c r="D24" s="40">
        <f t="shared" si="2"/>
        <v>10446.799999999999</v>
      </c>
      <c r="E24" s="40">
        <f t="shared" si="2"/>
        <v>10433.66</v>
      </c>
      <c r="F24" s="40">
        <f t="shared" si="2"/>
        <v>10433.66</v>
      </c>
      <c r="G24" s="40">
        <f t="shared" si="2"/>
        <v>10467.82</v>
      </c>
      <c r="H24" s="40">
        <f t="shared" si="2"/>
        <v>10462.57</v>
      </c>
      <c r="I24" s="40">
        <f t="shared" si="2"/>
        <v>10465.780000000001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73154.48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-1135.1900000000005</v>
      </c>
      <c r="D26" s="44">
        <f t="shared" si="3"/>
        <v>1070.2000000000007</v>
      </c>
      <c r="E26" s="44">
        <f t="shared" si="3"/>
        <v>1340.4899999999998</v>
      </c>
      <c r="F26" s="44">
        <f t="shared" si="3"/>
        <v>-20.659999999999854</v>
      </c>
      <c r="G26" s="44">
        <f t="shared" si="3"/>
        <v>-2814.8199999999997</v>
      </c>
      <c r="H26" s="44">
        <f t="shared" si="3"/>
        <v>502.43000000000029</v>
      </c>
      <c r="I26" s="44">
        <f t="shared" si="3"/>
        <v>3623.5299999999988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SUM(C26:N26)</f>
        <v>2565.9799999999996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4" t="s">
        <v>24</v>
      </c>
      <c r="C3" s="35">
        <f>'2023'!P26+'2024'!P26</f>
        <v>4439.8300000000017</v>
      </c>
    </row>
    <row r="4" spans="2:3" ht="16.95" customHeight="1" x14ac:dyDescent="0.3">
      <c r="B4" s="34" t="s">
        <v>26</v>
      </c>
      <c r="C4" s="36">
        <f>SUM('2023'!P12)+('2024'!P12)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2024-08-05T14:43:19Z</dcterms:modified>
</cp:coreProperties>
</file>