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04BC3E48-5255-4861-B7AE-364EAA9F512B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<sst xmlns="http://schemas.openxmlformats.org/spreadsheetml/2006/main" count="82" uniqueCount="45">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</sst>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125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2</x:v>
      </x:c>
      <x:c r="K8" s="63">
        <x:f t="shared" si="0"/>
        <x:v>2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11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>
        <x:v>20</x:v>
      </x:c>
      <x:c r="P11" s="58">
        <x:f>SUM(C11:N11)</x:f>
        <x:v>125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1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9677</x:v>
      </x:c>
      <x:c r="J17" s="10">
        <x:f>J11*Params!$C$5*(1-Params!$C$3)-Params!$C$4</x:f>
        <x:v>10164.6</x:v>
      </x:c>
      <x:c r="K17" s="10">
        <x:f>K11*Params!$C$5*(1-Params!$C$3)-Params!$C$4</x:f>
        <x:v>10164.6</x:v>
      </x:c>
      <x:c r="L17" s="10">
        <x:f>L11*Params!$C$5*(1-Params!$C$3)-Params!$C$4</x:f>
        <x:v>10652.2</x:v>
      </x:c>
      <x:c r="M17" s="10">
        <x:f>M11*Params!$C$5*(1-Params!$C$3)-Params!$C$4</x:f>
        <x:v>10164.6</x:v>
      </x:c>
      <x:c r="N17" s="10">
        <x:f>N11*Params!$C$5*(1-Params!$C$3)-Params!$C$4</x:f>
        <x:v>9677</x:v>
      </x:c>
      <x:c r="O17" s="4"/>
      <x:c r="P17" s="41">
        <x:f>SUM(C17:N17)</x:f>
        <x:v>60499.999999999993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9677</x:v>
      </x:c>
      <x:c r="J19" s="28">
        <x:f t="shared" si="1"/>
        <x:v>10164.6</x:v>
      </x:c>
      <x:c r="K19" s="28">
        <x:f t="shared" si="1"/>
        <x:v>10164.6</x:v>
      </x:c>
      <x:c r="L19" s="28">
        <x:f t="shared" si="1"/>
        <x:v>10652.2</x:v>
      </x:c>
      <x:c r="M19" s="28">
        <x:f t="shared" si="1"/>
        <x:v>10164.6</x:v>
      </x:c>
      <x:c r="N19" s="28">
        <x:f t="shared" si="1"/>
        <x:v>9677</x:v>
      </x:c>
      <x:c r="O19" s="5"/>
      <x:c r="P19" s="42">
        <x:f>SUM(C19:O19)</x:f>
        <x:v>60499.999999999993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>
        <x:v>5306.85</x:v>
      </x:c>
      <x:c r="O22" s="4"/>
      <x:c r="P22" s="43">
        <x:f>SUM(C22:N22)</x:f>
        <x:v>31843.67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  <x:v>3429.38</x:v>
      </x:c>
      <x:c r="J23" s="10">
        <x:f>1188.69+2244.36</x:f>
        <x:v>3433.05</x:v>
      </x:c>
      <x:c r="K23" s="10">
        <x:f>1188.69+2245.39</x:f>
        <x:v>3434.08</x:v>
      </x:c>
      <x:c r="L23" s="10">
        <x:f>1188.69+2244.36</x:f>
        <x:v>3433.05</x:v>
      </x:c>
      <x:c r="M23" s="10">
        <x:f>1188.69+2244.36</x:f>
        <x:v>3433.05</x:v>
      </x:c>
      <x:c r="N23" s="10">
        <x:f>1188.69+2244.36</x:f>
        <x:v>3433.05</x:v>
      </x:c>
      <x:c r="O23" s="4"/>
      <x:c r="P23" s="43">
        <x:f>SUM(C23:N23)</x:f>
        <x:v>20595.66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489.84399999999999</x:v>
      </x:c>
      <x:c r="K24" s="10">
        <x:v>489.84399999999999</x:v>
      </x:c>
      <x:c r="L24" s="10">
        <x:v>508.40800000000002</x:v>
      </x:c>
      <x:c r="M24" s="10">
        <x:v>489.84399999999999</x:v>
      </x:c>
      <x:c r="N24" s="10">
        <x:v>1266.28</x:v>
      </x:c>
      <x:c r="O24" s="4"/>
      <x:c r="P24" s="43">
        <x:f>SUM(C24:N24)</x:f>
        <x:v>3715.5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9210.08</x:v>
      </x:c>
      <x:c r="J25" s="44">
        <x:f t="shared" si="2"/>
        <x:v>9229.7440000000006</x:v>
      </x:c>
      <x:c r="K25" s="44">
        <x:f t="shared" si="2"/>
        <x:v>9230.7739999999994</x:v>
      </x:c>
      <x:c r="L25" s="44">
        <x:f t="shared" si="2"/>
        <x:v>9248.3080000000009</x:v>
      </x:c>
      <x:c r="M25" s="44">
        <x:f t="shared" si="2"/>
        <x:v>9229.7440000000006</x:v>
      </x:c>
      <x:c r="N25" s="44">
        <x:f t="shared" si="2"/>
        <x:v>10006.180000000002</x:v>
      </x:c>
      <x:c r="O25" s="4"/>
      <x:c r="P25" s="60">
        <x:f>SUM(C25:N25)</x:f>
        <x:v>56154.83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466.92000000000007</x:v>
      </x:c>
      <x:c r="J27" s="47">
        <x:f t="shared" si="3"/>
        <x:v>934.85599999999977</x:v>
      </x:c>
      <x:c r="K27" s="47">
        <x:f t="shared" si="3"/>
        <x:v>933.82600000000093</x:v>
      </x:c>
      <x:c r="L27" s="47">
        <x:f t="shared" si="3"/>
        <x:v>1403.8919999999998</x:v>
      </x:c>
      <x:c r="M27" s="47">
        <x:f t="shared" si="3"/>
        <x:v>934.85599999999977</x:v>
      </x:c>
      <x:c r="N27" s="47">
        <x:f t="shared" si="3"/>
        <x:v>-329.18000000000211</x:v>
      </x:c>
      <x:c r="P27" s="59">
        <x:f>SUM(C27:O27)</x:f>
        <x:v>4345.1699999999983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>
        <x:v>1040</x:v>
      </x:c>
      <x:c r="P29" s="61">
        <x:f>SUM(C29:N29)</x:f>
        <x:v>6500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489.84399999999999</x:v>
      </x:c>
      <x:c r="K30" s="54">
        <x:v>489.84399999999999</x:v>
      </x:c>
      <x:c r="L30" s="54">
        <x:v>508.40800000000002</x:v>
      </x:c>
      <x:c r="M30" s="54">
        <x:v>489.84399999999999</x:v>
      </x:c>
      <x:c r="N30" s="54">
        <x:v>371.28</x:v>
      </x:c>
      <x:c r="P30" s="61">
        <x:f>SUM(C30:N30)</x:f>
        <x:v>2820.5</x:v>
      </x:c>
    </x:row>
    <x:row r="32" spans="2:16" x14ac:dyDescent="0.3">
      <x:c r="N32" s="54" t="s">
        <x:v>42</x:v>
      </x:c>
      <x:c r="P32" s="61">
        <x:f>(P29*0.357) + 1395</x:f>
        <x:v>3715.5</x:v>
      </x:c>
    </x:row>
    <x:row r="33" spans="14:16" x14ac:dyDescent="0.3">
      <x:c r="N33" s="54" t="s">
        <x:v>43</x:v>
      </x:c>
      <x:c r="P33" s="61">
        <x:f>P32-P30</x:f>
        <x:v>895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FC34D2-3A63-4F93-9972-B55EFECA5E23}" mc:Ignorable="x14ac xr xr2 xr3">
  <x:dimension ref="B1:P31"/>
  <x:sheetViews>
    <x:sheetView tabSelected="1" topLeftCell="B2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4" max="14" width="18.21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9</x:v>
      </x:c>
      <x:c r="H7" s="37">
        <x:v>20</x:v>
      </x:c>
      <x:c r="I7" s="37">
        <x:v>21</x:v>
      </x:c>
      <x:c r="J7" s="37"/>
      <x:c r="K7" s="37"/>
      <x:c r="L7" s="37"/>
      <x:c r="M7" s="37"/>
      <x:c r="N7" s="37"/>
      <x:c r="O7" s="36"/>
      <x:c r="P7" s="57">
        <x:f>SUM(C7:N7)</x:f>
        <x:v>94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/>
      <x:c r="K8" s="63"/>
      <x:c r="L8" s="63"/>
      <x:c r="M8" s="63"/>
      <x:c r="N8" s="63"/>
      <x:c r="O8" s="36"/>
      <x:c r="P8" s="57">
        <x:f>SUM(C8:N8)</x:f>
        <x:v>-1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9</x:v>
      </x:c>
      <x:c r="H11" s="11">
        <x:v>20</x:v>
      </x:c>
      <x:c r="I11" s="11">
        <x:v>21</x:v>
      </x:c>
      <x:c r="J11" s="11"/>
      <x:c r="K11" s="11"/>
      <x:c r="L11" s="11"/>
      <x:c r="M11" s="11"/>
      <x:c r="N11" s="11"/>
      <x:c r="P11" s="58">
        <x:f>SUM(C11:N11)</x:f>
        <x:v>94</x:v>
      </x:c>
    </x:row>
    <x:row r="12">
      <x:c r="B12" s="9" t="s">
        <x:v>16</x:v>
      </x:c>
      <x:c r="C12" s="12"/>
      <x:c r="D12" s="12"/>
      <x:c r="E12" s="12"/>
      <x:c r="F12" s="12"/>
      <x:c r="G12" s="12">
        <x:v>10</x:v>
      </x:c>
      <x:c r="H12" s="12"/>
      <x:c r="I12" s="12">
        <x:v>2</x:v>
      </x:c>
      <x:c r="J12" s="12"/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10652.2</x:v>
      </x:c>
      <x:c r="D17" s="10">
        <x:f>D11*Params!$C$5*(1-Params!$C$3)-Params!$C$4</x:f>
        <x:v>10164.6</x:v>
      </x:c>
      <x:c r="E17" s="10">
        <x:f>E11*Params!$C$5*(1-Params!$C$3)-Params!$C$4</x:f>
        <x:v>10164.6</x:v>
      </x:c>
      <x:c r="F17" s="10">
        <x:f>F11*Params!$C$5*(1-Params!$C$3)-Params!$C$4</x:f>
        <x:v>10164.6</x:v>
      </x:c>
      <x:c r="G17" s="10">
        <x:f>G11*Params!$C$5*(1-Params!$C$3)-Params!$C$4</x:f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45459.4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45459.4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5297.58</x:v>
      </x:c>
      <x:c r="D22" s="10">
        <x:v>5297.58</x:v>
      </x:c>
      <x:c r="E22" s="10">
        <x:v>5297.58</x:v>
      </x:c>
      <x:c r="F22" s="10">
        <x:v>5297.58</x:v>
      </x:c>
      <x:c r="G22" s="10">
        <x:v>5297.58</x:v>
      </x:c>
      <x:c r="H22" s="10">
        <x:v>5297.58</x:v>
      </x:c>
      <x:c r="I22" s="10">
        <x:v>7553.28</x:v>
      </x:c>
      <x:c r="J22" s="10"/>
      <x:c r="K22" s="10"/>
      <x:c r="L22" s="10"/>
      <x:c r="M22" s="10"/>
      <x:c r="N22" s="10"/>
      <x:c r="O22" s="4"/>
      <x:c r="P22" s="43">
        <x:f>SUM(C22:N22)</x:f>
        <x:v>26487.9</x:v>
      </x:c>
    </x:row>
    <x:row r="23">
      <x:c r="B23" s="9" t="s">
        <x:v>8</x:v>
      </x:c>
      <x:c r="C23" s="10">
        <x:f>1202.52+2261.3</x:f>
        <x:v>3463.82</x:v>
      </x:c>
      <x:c r="D23" s="10">
        <x:f>1202.52+2261.3</x:f>
        <x:v>3463.82</x:v>
      </x:c>
      <x:c r="E23" s="10">
        <x:f>1202.52+2261.3</x:f>
        <x:v>3463.82</x:v>
      </x:c>
      <x:c r="F23" s="10">
        <x:f>1202.52+2261.3</x:f>
        <x:v>3463.82</x:v>
      </x:c>
      <x:c r="G23" s="10">
        <x:f>1202.52+2285.68</x:f>
      </x:c>
      <x:c r="H23" s="10">
        <x:f>1202.52+2296.06</x:f>
      </x:c>
      <x:c r="I23" s="10">
        <x:f>1706.82+3241.55</x:f>
      </x:c>
      <x:c r="J23" s="10"/>
      <x:c r="K23" s="10"/>
      <x:c r="L23" s="10"/>
      <x:c r="M23" s="10"/>
      <x:c r="N23" s="10"/>
      <x:c r="O23" s="4"/>
      <x:c r="P23" s="43">
        <x:f>SUM(C23:N23)</x:f>
        <x:v>17343.48</x:v>
      </x:c>
    </x:row>
    <x:row r="24">
      <x:c r="B24" s="55" t="s">
        <x:v>40</x:v>
      </x:c>
      <x:c r="C24" s="10">
        <x:v>508.408</x:v>
      </x:c>
      <x:c r="D24" s="10">
        <x:v>489.844</x:v>
      </x:c>
      <x:c r="E24" s="10">
        <x:v>489.844</x:v>
      </x:c>
      <x:c r="F24" s="10">
        <x:v>489.844</x:v>
      </x:c>
      <x:c r="G24" s="10">
        <x:v>267.076</x:v>
      </x:c>
      <x:c r="H24" s="10">
        <x:v>471.28</x:v>
      </x:c>
      <x:c r="I24" s="10">
        <x:v>489.844</x:v>
      </x:c>
      <x:c r="J24" s="10"/>
      <x:c r="K24" s="10"/>
      <x:c r="L24" s="10"/>
      <x:c r="M24" s="10"/>
      <x:c r="N24" s="10"/>
      <x:c r="O24" s="4"/>
      <x:c r="P24" s="43">
        <x:f>SUM(C24:N24)</x:f>
        <x:v>2245.016</x:v>
      </x:c>
    </x:row>
    <x:row r="25">
      <x:c r="B25" s="55" t="s">
        <x:v>44</x:v>
      </x:c>
      <x:c r="C25" s="64"/>
      <x:c r="D25" s="64"/>
      <x:c r="E25" s="64">
        <x:v>1253.33</x:v>
      </x:c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1253.33</x:v>
      </x:c>
    </x:row>
    <x:row r="26">
      <x:c r="B26" s="8" t="s">
        <x:v>3</x:v>
      </x:c>
      <x:c r="C26" s="44">
        <x:f>SUM(C22:C24)</x:f>
        <x:v>9269.807999999999</x:v>
      </x:c>
      <x:c r="D26" s="44">
        <x:f>SUM(D22:D24)</x:f>
        <x:v>9251.243999999999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47329.725999999995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SUM(C28:O28)</x:f>
        <x:v>-1870.3259999999927</x:v>
      </x:c>
    </x:row>
    <x:row r="30">
      <x:c r="B30" s="62" t="s">
        <x:v>37</x:v>
      </x:c>
      <x:c r="C30" s="54">
        <x:v>1144</x:v>
      </x:c>
      <x:c r="D30" s="54">
        <x:v>1092</x:v>
      </x:c>
      <x:c r="E30" s="54">
        <x:v>1092</x:v>
      </x:c>
      <x:c r="F30" s="54">
        <x:v>1092</x:v>
      </x:c>
      <x:c r="G30" s="54">
        <x:v>468</x:v>
      </x:c>
      <x:c r="H30" s="54">
        <x:v>1040</x:v>
      </x:c>
      <x:c r="I30" s="54">
        <x:v>1092</x:v>
      </x:c>
      <x:c r="J30" s="54"/>
      <x:c r="K30" s="54"/>
      <x:c r="L30" s="54"/>
      <x:c r="M30" s="54"/>
      <x:c r="N30" s="54"/>
      <x:c r="P30" s="61">
        <x:f>SUM(C30:N30)</x:f>
        <x:v>4888</x:v>
      </x:c>
    </x:row>
    <x:row r="31">
      <x:c r="B31" s="62" t="s">
        <x:v>38</x:v>
      </x:c>
      <x:c r="C31" s="54">
        <x:v>508.408</x:v>
      </x:c>
      <x:c r="D31" s="54">
        <x:v>489.844</x:v>
      </x:c>
      <x:c r="E31" s="54">
        <x:v>489.844</x:v>
      </x:c>
      <x:c r="F31" s="54">
        <x:v>489.844</x:v>
      </x:c>
      <x:c r="G31" s="54">
        <x:v>267.076</x:v>
      </x:c>
      <x:c r="H31" s="54">
        <x:v>471.28</x:v>
      </x:c>
      <x:c r="I31" s="54">
        <x:v>489.844</x:v>
      </x:c>
      <x:c r="J31" s="54"/>
      <x:c r="K31" s="54"/>
      <x:c r="L31" s="54"/>
      <x:c r="M31" s="54"/>
      <x:c r="N31" s="54"/>
      <x:c r="P31" s="61">
        <x:f>SUM(C31:N31)</x:f>
        <x:v>2245.016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'2023'!P27+'2024'!P28</x:f>
        <x:v>2474.8440000000055</x:v>
      </x:c>
    </x:row>
    <x:row r="4" spans="2:3" ht="16.95" customHeight="1" x14ac:dyDescent="0.3">
      <x:c r="B4" s="38" t="s">
        <x:v>39</x:v>
      </x:c>
      <x:c r="C4" s="40">
        <x:f>'2023'!P12+'2024'!P12</x:f>
        <x:v>11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2024-08-02T18:28:04Z</dcterms:modified>
</cp:coreProperties>
</file>