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4D579D62-A38B-480A-A938-2610C9F1EEB8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<sst xmlns="http://schemas.openxmlformats.org/spreadsheetml/2006/main" count="87" uniqueCount="46">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</sst>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workbookViewId="0">
      <x:selection activeCell="P29" sqref="P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212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211.5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1.5</x:v>
      </x:c>
      <x:c r="F8" s="64">
        <x:f t="shared" si="0"/>
        <x:v>-1</x:v>
      </x:c>
      <x:c r="G8" s="64">
        <x:f t="shared" si="0"/>
        <x:v>-7</x:v>
      </x:c>
      <x:c r="H8" s="64">
        <x:f t="shared" si="0"/>
        <x:v>-11</x:v>
      </x:c>
      <x:c r="I8" s="64">
        <x:f t="shared" si="0"/>
        <x:v>0</x:v>
      </x:c>
      <x:c r="J8" s="64">
        <x:f t="shared" si="0"/>
        <x:v>2</x:v>
      </x:c>
      <x:c r="K8" s="64">
        <x:f t="shared" si="0"/>
        <x:v>2</x:v>
      </x:c>
      <x:c r="L8" s="64">
        <x:f t="shared" si="0"/>
        <x:v>0</x:v>
      </x:c>
      <x:c r="M8" s="64">
        <x:f t="shared" si="0"/>
        <x:v>-8</x:v>
      </x:c>
      <x:c r="N8" s="64">
        <x:f t="shared" si="0"/>
        <x:v>17</x:v>
      </x:c>
      <x:c r="O8" s="36"/>
      <x:c r="P8" s="58">
        <x:f>SUM(C8:N8)</x:f>
        <x:v>-0.5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210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 spans="2:16" x14ac:dyDescent="0.3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>
        <x:v>2</x:v>
      </x:c>
      <x:c r="N14" s="68"/>
      <x:c r="P14" s="59">
        <x:f>SUM(C14:N14)</x:f>
        <x:v>2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9732.2000000000007</x:v>
      </x:c>
      <x:c r="F18" s="10">
        <x:f>F11*Params!$C$5*(1-Params!$C$3)-Params!$C$4</x:f>
        <x:v>8536.2000000000007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5187.4000000000005</x:v>
      </x:c>
      <x:c r="N18" s="10">
        <x:f>N11*Params!$C$5*(1-Params!$C$3)-Params!$C$4</x:f>
        <x:v>9493</x:v>
      </x:c>
      <x:c r="O18" s="4"/>
      <x:c r="P18" s="41">
        <x:f>SUM(C18:N18)</x:f>
        <x:v>99563.999999999985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10210.6</x:v>
      </x:c>
      <x:c r="D20" s="28">
        <x:f t="shared" si="1"/>
        <x:v>9493</x:v>
      </x:c>
      <x:c r="E20" s="28">
        <x:f t="shared" si="1"/>
        <x:v>9732.2000000000007</x:v>
      </x:c>
      <x:c r="F20" s="28">
        <x:f t="shared" si="1"/>
        <x:v>8536.2000000000007</x:v>
      </x:c>
      <x:c r="G20" s="28">
        <x:f t="shared" si="1"/>
        <x:v>5426.6</x:v>
      </x:c>
      <x:c r="H20" s="28">
        <x:f t="shared" si="1"/>
        <x:v>3513</x:v>
      </x:c>
      <x:c r="I20" s="28">
        <x:f t="shared" si="1"/>
        <x:v>9014.6</x:v>
      </x:c>
      <x:c r="J20" s="28">
        <x:f t="shared" si="1"/>
        <x:v>9971.4</x:v>
      </x:c>
      <x:c r="K20" s="28">
        <x:f t="shared" si="1"/>
        <x:v>9971.4</x:v>
      </x:c>
      <x:c r="L20" s="28">
        <x:f t="shared" si="1"/>
        <x:v>9014.6</x:v>
      </x:c>
      <x:c r="M20" s="28">
        <x:f t="shared" si="1"/>
        <x:v>5187.4000000000005</x:v>
      </x:c>
      <x:c r="N20" s="28">
        <x:f t="shared" si="1"/>
        <x:v>9493</x:v>
      </x:c>
      <x:c r="O20" s="5"/>
      <x:c r="P20" s="42">
        <x:f>SUM(C20:N20)</x:f>
        <x:v>99563.999999999985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60559.029999999992</x:v>
      </x:c>
    </x:row>
    <x:row r="24" spans="2:16" x14ac:dyDescent="0.3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  <x:v>2893.1099999999997</x:v>
      </x:c>
      <x:c r="O24" s="4"/>
      <x:c r="P24" s="43">
        <x:f>SUM(C24:N24)</x:f>
        <x:v>33903.42</x:v>
      </x:c>
    </x:row>
    <x:row r="25" spans="2:16" x14ac:dyDescent="0.3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 spans="2:16" x14ac:dyDescent="0.3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 spans="2:16" x14ac:dyDescent="0.3">
      <x:c r="B27" s="8" t="s">
        <x:v>3</x:v>
      </x:c>
      <x:c r="C27" s="44">
        <x:f t="shared" ref="C27:N27" si="2">SUM(C23:C26)</x:f>
        <x:v>9019.130000000001</x:v>
      </x:c>
      <x:c r="D27" s="44">
        <x:f t="shared" si="2"/>
        <x:v>9006.25</x:v>
      </x:c>
      <x:c r="E27" s="44">
        <x:f t="shared" si="2"/>
        <x:v>9004.93</x:v>
      </x:c>
      <x:c r="F27" s="44">
        <x:f t="shared" si="2"/>
        <x:v>9011.74</x:v>
      </x:c>
      <x:c r="G27" s="44">
        <x:f t="shared" si="2"/>
        <x:v>7366.6999999999989</x:v>
      </x:c>
      <x:c r="H27" s="44">
        <x:f t="shared" si="2"/>
        <x:v>8320.33</x:v>
      </x:c>
      <x:c r="I27" s="44">
        <x:f t="shared" si="2"/>
        <x:v>8338.7200000000012</x:v>
      </x:c>
      <x:c r="J27" s="44">
        <x:f t="shared" si="2"/>
        <x:v>7935.21</x:v>
      </x:c>
      <x:c r="K27" s="44">
        <x:f t="shared" si="2"/>
        <x:v>8300.59</x:v>
      </x:c>
      <x:c r="L27" s="44">
        <x:f t="shared" si="2"/>
        <x:v>7295.4999999999991</x:v>
      </x:c>
      <x:c r="M27" s="44">
        <x:f t="shared" si="2"/>
        <x:v>4752.93</x:v>
      </x:c>
      <x:c r="N27" s="44">
        <x:f t="shared" si="2"/>
        <x:v>8055.32</x:v>
      </x:c>
      <x:c r="O27" s="4"/>
      <x:c r="P27" s="61">
        <x:f>SUM(C27:N27)</x:f>
        <x:v>96407.35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1191.4699999999993</x:v>
      </x:c>
      <x:c r="D29" s="47">
        <x:f t="shared" si="3"/>
        <x:v>486.75</x:v>
      </x:c>
      <x:c r="E29" s="47">
        <x:f t="shared" si="3"/>
        <x:v>727.27000000000044</x:v>
      </x:c>
      <x:c r="F29" s="47">
        <x:f t="shared" si="3"/>
        <x:v>-475.53999999999905</x:v>
      </x:c>
      <x:c r="G29" s="47">
        <x:f t="shared" si="3"/>
        <x:v>-1940.0999999999985</x:v>
      </x:c>
      <x:c r="H29" s="47">
        <x:f t="shared" si="3"/>
        <x:v>-4807.33</x:v>
      </x:c>
      <x:c r="I29" s="47">
        <x:f t="shared" si="3"/>
        <x:v>675.8799999999992</x:v>
      </x:c>
      <x:c r="J29" s="47">
        <x:f t="shared" si="3"/>
        <x:v>2036.1899999999996</x:v>
      </x:c>
      <x:c r="K29" s="47">
        <x:f t="shared" si="3"/>
        <x:v>1670.8099999999995</x:v>
      </x:c>
      <x:c r="L29" s="47">
        <x:f t="shared" si="3"/>
        <x:v>1719.1000000000013</x:v>
      </x:c>
      <x:c r="M29" s="47">
        <x:f t="shared" si="3"/>
        <x:v>434.47000000000025</x:v>
      </x:c>
      <x:c r="N29" s="47">
        <x:f t="shared" si="3"/>
        <x:v>1437.6800000000003</x:v>
      </x:c>
      <x:c r="P29" s="60">
        <x:f>SUM(C29:N29)</x:f>
        <x:v>3156.6500000000024</x:v>
      </x:c>
    </x:row>
    <x:row r="31" spans="2:16" x14ac:dyDescent="0.3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 spans="2:16" x14ac:dyDescent="0.3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 spans="2:3" x14ac:dyDescent="0.3">
      <x:c r="B37" t="s">
        <x:v>43</x:v>
      </x:c>
    </x:row>
    <x:row r="39" spans="2:3" x14ac:dyDescent="0.3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4F4836-8F01-4517-ACDB-802948CBA852}" mc:Ignorable="x14ac xr xr2 xr3">
  <x:dimension ref="B1:P39"/>
  <x:sheetViews>
    <x:sheetView tabSelected="1" workbookViewId="0">
      <x:selection activeCell="H14" sqref="H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20</x:v>
      </x:c>
      <x:c r="D7" s="37">
        <x:v>12</x:v>
      </x:c>
      <x:c r="E7" s="37">
        <x:v>19</x:v>
      </x:c>
      <x:c r="F7" s="37">
        <x:v>21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8">
        <x:f>SUM(C7:N7)</x:f>
        <x:v>90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12</x:v>
      </x:c>
      <x:c r="E11" s="11">
        <x:v>19</x:v>
      </x:c>
      <x:c r="F11" s="11">
        <x:v>21</x:v>
      </x:c>
      <x:c r="G11" s="11">
        <x:v>18.5</x:v>
      </x:c>
      <x:c r="H11" s="11">
        <x:v>20</x:v>
      </x:c>
      <x:c r="I11" s="11"/>
      <x:c r="J11" s="11"/>
      <x:c r="K11" s="11"/>
      <x:c r="L11" s="11"/>
      <x:c r="M11" s="11"/>
      <x:c r="N11" s="11"/>
      <x:c r="P11" s="59">
        <x:f>SUM(C11:N11)</x:f>
        <x:v>91</x:v>
      </x:c>
    </x:row>
    <x:row r="12">
      <x:c r="B12" s="9" t="s">
        <x:v>16</x:v>
      </x:c>
      <x:c r="C12" s="12">
        <x:v>1.5</x:v>
      </x:c>
      <x:c r="D12" s="12">
        <x:v>9</x:v>
      </x:c>
      <x:c r="E12" s="12">
        <x:v>0</x:v>
      </x:c>
      <x:c r="F12" s="12"/>
      <x:c r="G12" s="12">
        <x:v>0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10.5</x:v>
      </x:c>
    </x:row>
    <x:row r="13">
      <x:c r="B13" s="9" t="s">
        <x:v>17</x:v>
      </x:c>
      <x:c r="C13" s="12"/>
      <x:c r="D13" s="12"/>
      <x:c r="E13" s="12">
        <x:v>2</x:v>
      </x:c>
      <x:c r="F13" s="12"/>
      <x:c r="G13" s="12"/>
      <x:c r="H13" s="12">
        <x:v>0.5</x:v>
      </x:c>
      <x:c r="I13" s="12"/>
      <x:c r="J13" s="12"/>
      <x:c r="K13" s="12"/>
      <x:c r="L13" s="12"/>
      <x:c r="M13" s="12"/>
      <x:c r="N13" s="12"/>
      <x:c r="P13" s="59">
        <x:f>SUM(C13:N13)</x:f>
        <x:v>2.5</x:v>
      </x:c>
    </x:row>
    <x:row r="14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/>
      <x:c r="N14" s="68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9732.2</x:v>
      </x:c>
      <x:c r="D18" s="10">
        <x:f>D11*Params!$C$5*(1-Params!$C$3)-Params!$C$4</x:f>
        <x:v>5665.8</x:v>
      </x:c>
      <x:c r="E18" s="10">
        <x:f>E11*Params!$C$5*(1-Params!$C$3)-Params!$C$4</x:f>
        <x:v>9014.6</x:v>
      </x:c>
      <x:c r="F18" s="10">
        <x:f>F11*Params!$C$5*(1-Params!$C$3)-Params!$C$4</x:f>
        <x:v>9971.4</x:v>
      </x:c>
      <x:c r="G18" s="10">
        <x:f>G11*Params!$C$5*(1-Params!$C$3)-Params!$C$4</x:f>
      </x:c>
      <x:c r="H18" s="10">
        <x:f>H11*Params!$C$5*(1-Params!$C$3)-Params!$C$4</x:f>
      </x:c>
      <x:c r="I18" s="10"/>
      <x:c r="J18" s="10"/>
      <x:c r="K18" s="10"/>
      <x:c r="L18" s="10"/>
      <x:c r="M18" s="10"/>
      <x:c r="N18" s="10"/>
      <x:c r="O18" s="4"/>
      <x:c r="P18" s="41">
        <x:f>SUM(C18:N18)</x:f>
        <x:v>43159.4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43159.4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5323.49</x:v>
      </x:c>
      <x:c r="D23" s="10">
        <x:v>5323.49</x:v>
      </x:c>
      <x:c r="E23" s="10">
        <x:v>4844.77</x:v>
      </x:c>
      <x:c r="F23" s="10">
        <x:v>5323.49</x:v>
      </x:c>
      <x:c r="G23" s="10">
        <x:v>5323.49</x:v>
      </x:c>
      <x:c r="H23" s="10">
        <x:v>5180.49</x:v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26138.729999999996</x:v>
      </x:c>
    </x:row>
    <x:row r="24">
      <x:c r="B24" s="9" t="s">
        <x:v>8</x:v>
      </x:c>
      <x:c r="C24" s="10">
        <x:f>1114.63+1883.75</x:f>
        <x:v>2998.38</x:v>
      </x:c>
      <x:c r="D24" s="10">
        <x:f>1114.63+1887.71</x:f>
        <x:v>3002.34</x:v>
      </x:c>
      <x:c r="E24" s="10">
        <x:f>1019.8+1744.53</x:f>
        <x:v>2764.33</x:v>
      </x:c>
      <x:c r="F24" s="10">
        <x:f>1114.63+1883.75</x:f>
        <x:v>2998.38</x:v>
      </x:c>
      <x:c r="G24" s="10">
        <x:f>1114.63+1907.89</x:f>
      </x:c>
      <x:c r="H24" s="10">
        <x:f>1087.17+1859.18</x:f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14785.95</x:v>
      </x:c>
    </x:row>
    <x:row r="25">
      <x:c r="B25" s="9" t="s">
        <x:v>40</x:v>
      </x:c>
      <x:c r="C25" s="10">
        <x:v>0</x:v>
      </x:c>
      <x:c r="D25" s="10">
        <x:v>0</x:v>
      </x:c>
      <x:c r="E25" s="10">
        <x:v>0</x:v>
      </x:c>
      <x:c r="F25" s="10">
        <x:v>0</x:v>
      </x:c>
      <x:c r="G25" s="10">
        <x:v>0</x:v>
      </x:c>
      <x:c r="H25" s="10">
        <x:v>0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56"/>
      <x:c r="N26" s="56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40924.67999999999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2234.720000000002</x:v>
      </x:c>
    </x:row>
    <x:row r="31">
      <x:c r="B31" s="63" t="s">
        <x:v>37</x:v>
      </x:c>
      <x:c r="C31" s="54">
        <x:v>0</x:v>
      </x:c>
      <x:c r="D31" s="54">
        <x:v>0</x:v>
      </x:c>
      <x:c r="E31" s="54">
        <x:v>0</x:v>
      </x:c>
      <x:c r="F31" s="54">
        <x:v>0</x:v>
      </x:c>
      <x:c r="G31" s="54">
        <x:v>0</x:v>
      </x:c>
      <x:c r="H31" s="54">
        <x:v>0</x:v>
      </x:c>
      <x:c r="I31" s="54"/>
      <x:c r="J31" s="54"/>
      <x:c r="K31" s="54"/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0</x:v>
      </x:c>
      <x:c r="D32" s="54">
        <x:v>0</x:v>
      </x:c>
      <x:c r="E32" s="54">
        <x:v>0</x:v>
      </x:c>
      <x:c r="F32" s="54">
        <x:v>0</x:v>
      </x:c>
      <x:c r="G32" s="54">
        <x:v>0</x:v>
      </x:c>
      <x:c r="H32" s="54">
        <x:v>0</x:v>
      </x:c>
      <x:c r="I32" s="54"/>
      <x:c r="J32" s="54"/>
      <x:c r="K32" s="54"/>
      <x:c r="L32" s="54"/>
      <x:c r="M32" s="54"/>
      <x:c r="N32" s="54"/>
      <x:c r="P32" s="62">
        <x:f>SUM(C32:N32)</x:f>
        <x:v>0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23</x:v>
      </x:c>
      <x:c r="C2" s="72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33</x:v>
      </x:c>
      <x:c r="C2" s="73"/>
    </x:row>
    <x:row r="3" spans="2:3" ht="16.95" customHeight="1" x14ac:dyDescent="0.3">
      <x:c r="B3" s="38" t="s">
        <x:v>34</x:v>
      </x:c>
      <x:c r="C3" s="39">
        <x:f>('2023'!P29)+'2024'!P29</x:f>
        <x:v>5391.3700000000044</x:v>
      </x:c>
    </x:row>
    <x:row r="4" spans="2:3" ht="16.95" customHeight="1" x14ac:dyDescent="0.3">
      <x:c r="B4" s="38" t="s">
        <x:v>39</x:v>
      </x:c>
      <x:c r="C4" s="40">
        <x:f>'2023'!P12+15+'2024'!P12</x:f>
        <x:v>52.5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2024-07-02T22:34:41Z</dcterms:modified>
</cp:coreProperties>
</file>