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1E180DDB-6F65-43FF-86DD-29A3E4F85A06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I28" i="15"/>
  <c r="N26" i="15"/>
  <c r="M26" i="15"/>
  <c r="L26" i="15"/>
  <c r="K26" i="15"/>
  <c r="J26" i="15"/>
  <c r="I26" i="15"/>
  <c r="H26" i="15"/>
  <c r="P25" i="15"/>
  <c r="P24" i="15"/>
  <c r="P23" i="15"/>
  <c r="G23" i="15"/>
  <c r="G26" i="15" s="1"/>
  <c r="F23" i="15"/>
  <c r="F26" i="15" s="1"/>
  <c r="E23" i="15"/>
  <c r="E26" i="15" s="1"/>
  <c r="D23" i="15"/>
  <c r="D26" i="15" s="1"/>
  <c r="C23" i="15"/>
  <c r="C26" i="15" s="1"/>
  <c r="P22" i="15"/>
  <c r="N19" i="15"/>
  <c r="N28" i="15" s="1"/>
  <c r="M19" i="15"/>
  <c r="M28" i="15" s="1"/>
  <c r="L19" i="15"/>
  <c r="L28" i="15" s="1"/>
  <c r="K19" i="15"/>
  <c r="K28" i="15" s="1"/>
  <c r="J19" i="15"/>
  <c r="J28" i="15" s="1"/>
  <c r="I19" i="15"/>
  <c r="H19" i="15"/>
  <c r="H28" i="15" s="1"/>
  <c r="F19" i="15"/>
  <c r="C19" i="15"/>
  <c r="C28" i="15" s="1"/>
  <c r="P18" i="15"/>
  <c r="G17" i="15"/>
  <c r="G19" i="15" s="1"/>
  <c r="F17" i="15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31" i="14"/>
  <c r="P30" i="14"/>
  <c r="F26" i="14"/>
  <c r="D26" i="14"/>
  <c r="C26" i="14"/>
  <c r="H25" i="14"/>
  <c r="P25" i="14" s="1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E23" i="14"/>
  <c r="P23" i="14" s="1"/>
  <c r="P22" i="14"/>
  <c r="L19" i="14"/>
  <c r="K19" i="14"/>
  <c r="K28" i="14" s="1"/>
  <c r="J19" i="14"/>
  <c r="I19" i="14"/>
  <c r="I28" i="14" s="1"/>
  <c r="H19" i="14"/>
  <c r="H28" i="14" s="1"/>
  <c r="D19" i="14"/>
  <c r="D28" i="14" s="1"/>
  <c r="C19" i="14"/>
  <c r="P18" i="14"/>
  <c r="N17" i="14"/>
  <c r="N19" i="14" s="1"/>
  <c r="M17" i="14"/>
  <c r="M19" i="14" s="1"/>
  <c r="L17" i="14"/>
  <c r="K17" i="14"/>
  <c r="J17" i="14"/>
  <c r="I17" i="14"/>
  <c r="H17" i="14"/>
  <c r="G17" i="14"/>
  <c r="G19" i="14" s="1"/>
  <c r="G28" i="14" s="1"/>
  <c r="F17" i="14"/>
  <c r="P17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P8" i="14" s="1"/>
  <c r="D8" i="14"/>
  <c r="C8" i="14"/>
  <c r="P7" i="14"/>
  <c r="P6" i="14"/>
  <c r="P17" i="15" l="1"/>
  <c r="F28" i="15"/>
  <c r="J28" i="14"/>
  <c r="P19" i="15"/>
  <c r="D28" i="15"/>
  <c r="G28" i="15"/>
  <c r="M28" i="14"/>
  <c r="E28" i="15"/>
  <c r="P26" i="15"/>
  <c r="E28" i="14"/>
  <c r="N28" i="14"/>
  <c r="L28" i="14"/>
  <c r="C28" i="14"/>
  <c r="F19" i="14"/>
  <c r="F28" i="14" s="1"/>
  <c r="E26" i="14"/>
  <c r="P26" i="14" s="1"/>
  <c r="P28" i="15" l="1"/>
  <c r="P28" i="14"/>
  <c r="C3" i="13" s="1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<sst xmlns="http://schemas.openxmlformats.org/spreadsheetml/2006/main" count="82" uniqueCount="44">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</sst>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K35" sqref="K35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3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3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3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3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3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3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abSelected="1" topLeftCell="A3" workbookViewId="0">
      <selection activeCell="G14" sqref="G14"/>
    </sheetView>
  </sheetViews>
  <sheetFormatPr baseColWidth="10" defaultRowHeight="14.4" x14ac:dyDescent="0.3"/>
  <cols>
    <col min="1" max="1" width="3" customWidth="1"/>
    <col min="2" max="2" width="28" customWidth="1"/>
    <col min="14" max="14" width="18.441406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3">
      <c r="B7" s="9" t="s">
        <v>21</v>
      </c>
      <c r="C7" s="37">
        <v>20.5</v>
      </c>
      <c r="D7" s="37">
        <v>24</v>
      </c>
      <c r="E7" s="37">
        <v>21</v>
      </c>
      <c r="F7" s="37">
        <v>9</v>
      </c>
      <c r="G7" s="37">
        <v>19</v>
      </c>
      <c r="H7" s="37"/>
      <c r="I7" s="37"/>
      <c r="J7" s="37"/>
      <c r="K7" s="37"/>
      <c r="L7" s="37"/>
      <c r="M7" s="37"/>
      <c r="N7" s="37"/>
      <c r="O7" s="36"/>
      <c r="P7" s="57">
        <f>SUM(C7:N7)</f>
        <v>93.5</v>
      </c>
    </row>
    <row r="8" spans="2:16" x14ac:dyDescent="0.3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2</v>
      </c>
      <c r="F8" s="63">
        <f t="shared" si="0"/>
        <v>-10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20.5</v>
      </c>
      <c r="D11" s="11">
        <v>21</v>
      </c>
      <c r="E11" s="11">
        <v>21</v>
      </c>
      <c r="F11" s="11">
        <v>9</v>
      </c>
      <c r="G11" s="11">
        <v>19</v>
      </c>
      <c r="H11" s="11"/>
      <c r="I11" s="11"/>
      <c r="J11" s="11"/>
      <c r="K11" s="11"/>
      <c r="L11" s="11"/>
      <c r="M11" s="11"/>
      <c r="N11" s="11"/>
      <c r="P11" s="58">
        <f>SUM(C11:N11)</f>
        <v>90.5</v>
      </c>
    </row>
    <row r="12" spans="2:16" x14ac:dyDescent="0.3">
      <c r="B12" s="9" t="s">
        <v>16</v>
      </c>
      <c r="C12" s="12">
        <v>1.5</v>
      </c>
      <c r="D12" s="12"/>
      <c r="E12" s="12"/>
      <c r="F12" s="12">
        <v>8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9.5</v>
      </c>
    </row>
    <row r="13" spans="2:16" x14ac:dyDescent="0.3">
      <c r="B13" s="9" t="s">
        <v>17</v>
      </c>
      <c r="C13" s="12"/>
      <c r="D13" s="12"/>
      <c r="E13" s="12"/>
      <c r="F13" s="12">
        <v>4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4</v>
      </c>
    </row>
    <row r="14" spans="2:16" x14ac:dyDescent="0.3">
      <c r="B14" s="18" t="s">
        <v>15</v>
      </c>
      <c r="C14" s="23">
        <v>3</v>
      </c>
      <c r="D14" s="23">
        <v>3</v>
      </c>
      <c r="E14" s="23"/>
      <c r="F14" s="23"/>
      <c r="G14" s="23">
        <v>3</v>
      </c>
      <c r="H14" s="23"/>
      <c r="I14" s="23"/>
      <c r="J14" s="23"/>
      <c r="K14" s="23"/>
      <c r="L14" s="23"/>
      <c r="M14" s="23"/>
      <c r="N14" s="23"/>
      <c r="P14" s="58">
        <f>SUM(C14:N14)</f>
        <v>9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>
        <f>E11*Params!$C$6*(1-Params!$C$3)-Params!$C$4</f>
        <v>11517</v>
      </c>
      <c r="F17" s="10">
        <f>F11*Params!$C$6*(1-Params!$C$3)-Params!$C$4</f>
        <v>4893</v>
      </c>
      <c r="G17" s="10">
        <f>G11*Params!$C$6*(1-Params!$C$3)-Params!$C$4</f>
        <v>10413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49581</v>
      </c>
    </row>
    <row r="18" spans="2:16" x14ac:dyDescent="0.3">
      <c r="B18" s="9" t="s">
        <v>15</v>
      </c>
      <c r="C18" s="10">
        <v>840</v>
      </c>
      <c r="D18" s="10">
        <v>480</v>
      </c>
      <c r="E18" s="10"/>
      <c r="F18" s="10"/>
      <c r="G18" s="10">
        <v>660</v>
      </c>
      <c r="H18" s="10"/>
      <c r="I18" s="10"/>
      <c r="J18" s="10"/>
      <c r="K18" s="10"/>
      <c r="L18" s="10"/>
      <c r="M18" s="10"/>
      <c r="N18" s="10"/>
      <c r="O18" s="4"/>
      <c r="P18" s="41">
        <f>SUM(C18:N18)</f>
        <v>1980</v>
      </c>
    </row>
    <row r="19" spans="2:16" x14ac:dyDescent="0.3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11517</v>
      </c>
      <c r="F19" s="28">
        <f t="shared" si="1"/>
        <v>4893</v>
      </c>
      <c r="G19" s="28">
        <f t="shared" si="1"/>
        <v>11073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51561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6122.49</v>
      </c>
      <c r="D22" s="10">
        <v>6122.49</v>
      </c>
      <c r="E22" s="10">
        <v>6122.49</v>
      </c>
      <c r="F22" s="10">
        <v>5017.6000000000004</v>
      </c>
      <c r="G22" s="10">
        <v>6122.49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29507.559999999998</v>
      </c>
    </row>
    <row r="23" spans="2:16" x14ac:dyDescent="0.3">
      <c r="B23" s="9" t="s">
        <v>8</v>
      </c>
      <c r="C23" s="10">
        <f>1268.24+2533.31</f>
        <v>3801.55</v>
      </c>
      <c r="D23" s="10">
        <f>1268.24+2534.63</f>
        <v>3802.87</v>
      </c>
      <c r="E23" s="10">
        <f>1268.24+2530.67</f>
        <v>3798.91</v>
      </c>
      <c r="F23" s="10">
        <f>1050.01+2087.38</f>
        <v>3137.3900000000003</v>
      </c>
      <c r="G23" s="10">
        <f>1268.24+2579.43</f>
        <v>3847.67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18388.39</v>
      </c>
    </row>
    <row r="24" spans="2:16" x14ac:dyDescent="0.3">
      <c r="B24" s="55" t="s">
        <v>40</v>
      </c>
      <c r="C24" s="10">
        <v>324.58</v>
      </c>
      <c r="D24" s="10">
        <v>348.22</v>
      </c>
      <c r="E24" s="10">
        <v>348.22</v>
      </c>
      <c r="F24" s="10">
        <v>206.38</v>
      </c>
      <c r="G24" s="10">
        <v>324.58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1551.98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10269.619999999999</v>
      </c>
      <c r="F26" s="44">
        <f t="shared" si="2"/>
        <v>8361.3700000000008</v>
      </c>
      <c r="G26" s="44">
        <f t="shared" si="2"/>
        <v>10294.74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49447.93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1247.380000000001</v>
      </c>
      <c r="F28" s="47">
        <f t="shared" si="3"/>
        <v>-3468.3700000000008</v>
      </c>
      <c r="G28" s="47">
        <f t="shared" si="3"/>
        <v>778.26000000000022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2113.0699999999997</v>
      </c>
    </row>
    <row r="30" spans="2:16" x14ac:dyDescent="0.3">
      <c r="B30" s="62" t="s">
        <v>37</v>
      </c>
      <c r="C30" s="54">
        <v>630</v>
      </c>
      <c r="D30" s="54">
        <v>630</v>
      </c>
      <c r="E30" s="54">
        <v>630</v>
      </c>
      <c r="F30" s="54">
        <v>270</v>
      </c>
      <c r="G30" s="54">
        <v>570</v>
      </c>
      <c r="H30" s="54"/>
      <c r="I30" s="54"/>
      <c r="J30" s="54"/>
      <c r="K30" s="54"/>
      <c r="L30" s="54"/>
      <c r="M30" s="54"/>
      <c r="N30" s="54"/>
      <c r="P30" s="61">
        <f>SUM(C30:N30)</f>
        <v>2730</v>
      </c>
    </row>
    <row r="31" spans="2:16" x14ac:dyDescent="0.3">
      <c r="B31" s="62" t="s">
        <v>38</v>
      </c>
      <c r="C31" s="54">
        <v>324.58</v>
      </c>
      <c r="D31" s="54">
        <v>348.22</v>
      </c>
      <c r="E31" s="54">
        <v>348.22</v>
      </c>
      <c r="F31" s="54">
        <v>206.38</v>
      </c>
      <c r="G31" s="54">
        <v>324.58</v>
      </c>
      <c r="H31" s="54"/>
      <c r="I31" s="54"/>
      <c r="J31" s="54"/>
      <c r="K31" s="54"/>
      <c r="L31" s="54"/>
      <c r="M31" s="54"/>
      <c r="N31" s="54"/>
      <c r="P31" s="61">
        <f>SUM(C31:N31)</f>
        <v>1551.98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  <row r="6" spans="2:3" ht="31.5" customHeight="1" x14ac:dyDescent="0.3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SUM('2023'!P28)+('2024'!P28)</f>
        <v>1360.7400000000043</v>
      </c>
    </row>
    <row r="4" spans="2:3" ht="16.95" customHeight="1" x14ac:dyDescent="0.3">
      <c r="B4" s="38" t="s">
        <v>39</v>
      </c>
      <c r="C4" s="40">
        <f>'2023'!P12+'2024'!P12</f>
        <v>26.5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2024-06-04T16:50:30Z</dcterms:modified>
</cp:coreProperties>
</file>