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2\Normal\"/>
    </mc:Choice>
  </mc:AlternateContent>
  <xr:revisionPtr revIDLastSave="0" documentId="13_ncr:1_{73A6EDDF-9259-4482-B0F9-15AE6E765F4B}" xr6:coauthVersionLast="47" xr6:coauthVersionMax="47" xr10:uidLastSave="{00000000-0000-0000-0000-000000000000}"/>
  <x:bookViews>
    <x:workbookView xWindow="-98" yWindow="-98" windowWidth="22695" windowHeight="14476" activeTab="1"/>
  </x:bookViews>
  <x:sheets>
    <x:sheet name="2023" sheetId="14" r:id="rId1"/>
    <x:sheet name="2024" sheetId="15" r:id="rId2"/>
    <x:sheet name="Params" sheetId="10" r:id="rId3"/>
    <x:sheet name="Synthése" sheetId="13" r:id="rId4"/>
  </x:sheets>
  <x:definedNames>
    <x:definedName name="AOUT" localSheetId="0">'2023'!$J$3</x:definedName>
    <x:definedName name="AOUT" localSheetId="1">'2024'!$J$3</x:definedName>
    <x:definedName name="AOUT">#REF!</x:definedName>
    <x:definedName name="AVANCE_SUR_SALAIRE" localSheetId="0">'2023'!#REF!</x:definedName>
    <x:definedName name="AVANCE_SUR_SALAIRE" localSheetId="1">'2024'!#REF!</x:definedName>
    <x:definedName name="AVANCE_SUR_SALAIRE">#REF!</x:definedName>
    <x:definedName name="AVRIL" localSheetId="0">'2023'!$F$3</x:definedName>
    <x:definedName name="AVRIL" localSheetId="1">'2024'!$F$3</x:definedName>
    <x:definedName name="AVRIL">#REF!</x:definedName>
    <x:definedName name="CRA" localSheetId="0">'2023'!$B$10</x:definedName>
    <x:definedName name="CRA" localSheetId="1">'2024'!$B$10</x:definedName>
    <x:definedName name="CRA">#REF!</x:definedName>
    <x:definedName name="CRA_ASTREINTE" localSheetId="0">'2023'!$B$14</x:definedName>
    <x:definedName name="CRA_ASTREINTE" localSheetId="1">'2024'!$B$14</x:definedName>
    <x:definedName name="CRA_ASTREINTE">#REF!</x:definedName>
    <x:definedName name="CRA_CP" localSheetId="0">'2023'!$B$12</x:definedName>
    <x:definedName name="CRA_CP" localSheetId="1">'2024'!$B$12</x:definedName>
    <x:definedName name="CRA_CP">#REF!</x:definedName>
    <x:definedName name="CRA_PRODUCTION" localSheetId="0">'2023'!$B$11</x:definedName>
    <x:definedName name="CRA_PRODUCTION" localSheetId="1">'2024'!$B$11</x:definedName>
    <x:definedName name="CRA_PRODUCTION">#REF!</x:definedName>
    <x:definedName name="CRA_SANS_SOLDE" localSheetId="0">'2023'!$B$13</x:definedName>
    <x:definedName name="CRA_SANS_SOLDE" localSheetId="1">'2024'!$B$13</x:definedName>
    <x:definedName name="CRA_SANS_SOLDE">#REF!</x:definedName>
    <x:definedName name="DECEMBRE" localSheetId="0">'2023'!$N$3</x:definedName>
    <x:definedName name="DECEMBRE" localSheetId="1">'2024'!$N$3</x:definedName>
    <x:definedName name="DECEMBRE">#REF!</x:definedName>
    <x:definedName name="ENTREES" localSheetId="0">'2023'!$B$16</x:definedName>
    <x:definedName name="ENTREES" localSheetId="1">'2024'!$B$16</x:definedName>
    <x:definedName name="ENTREES">#REF!</x:definedName>
    <x:definedName name="ENTREES_ASTREINTE" localSheetId="0">'2023'!$B$18</x:definedName>
    <x:definedName name="ENTREES_ASTREINTE" localSheetId="1">'2024'!$B$18</x:definedName>
    <x:definedName name="ENTREES_ASTREINTE">#REF!</x:definedName>
    <x:definedName name="ENTREES_FACTURE" localSheetId="0">'2023'!$B$17</x:definedName>
    <x:definedName name="ENTREES_FACTURE" localSheetId="1">'2024'!$B$17</x:definedName>
    <x:definedName name="ENTREES_FACTURE">#REF!</x:definedName>
    <x:definedName name="FEVRIER" localSheetId="0">'2023'!$D$3</x:definedName>
    <x:definedName name="FEVRIER" localSheetId="1">'2024'!$D$3</x:definedName>
    <x:definedName name="FEVRIER">#REF!</x:definedName>
    <x:definedName name="FRAIS_KM" localSheetId="0">'2023'!$B$30</x:definedName>
    <x:definedName name="FRAIS_KM" localSheetId="1">'2024'!$B$31</x:definedName>
    <x:definedName name="JANVIER" localSheetId="0">'2023'!$C$3</x:definedName>
    <x:definedName name="JANVIER" localSheetId="1">'2024'!$C$3</x:definedName>
    <x:definedName name="JANVIER">#REF!</x:definedName>
    <x:definedName name="JUILLET" localSheetId="0">'2023'!$I$3</x:definedName>
    <x:definedName name="JUILLET" localSheetId="1">'2024'!$I$3</x:definedName>
    <x:definedName name="JUILLET">#REF!</x:definedName>
    <x:definedName name="JUIN" localSheetId="0">'2023'!$H$3</x:definedName>
    <x:definedName name="JUIN" localSheetId="1">'2024'!$H$3</x:definedName>
    <x:definedName name="JUIN">#REF!</x:definedName>
    <x:definedName name="MAI" localSheetId="0">'2023'!$G$3</x:definedName>
    <x:definedName name="MAI" localSheetId="1">'2024'!$G$3</x:definedName>
    <x:definedName name="MAI">#REF!</x:definedName>
    <x:definedName name="MARS" localSheetId="0">'2023'!$E$3</x:definedName>
    <x:definedName name="MARS" localSheetId="1">'2024'!$E$3</x:definedName>
    <x:definedName name="MARS">#REF!</x:definedName>
    <x:definedName name="MOIS" localSheetId="0">'2023'!$B$3</x:definedName>
    <x:definedName name="MOIS" localSheetId="1">'2024'!$B$3</x:definedName>
    <x:definedName name="MOIS">#REF!</x:definedName>
    <x:definedName name="NOMBRE_KM" localSheetId="0">'2023'!$B$29</x:definedName>
    <x:definedName name="NOMBRE_KM" localSheetId="1">'2024'!$B$30</x:definedName>
    <x:definedName name="NOVEMBRE" localSheetId="0">'2023'!$M$3</x:definedName>
    <x:definedName name="NOVEMBRE" localSheetId="1">'2024'!$M$3</x:definedName>
    <x:definedName name="NOVEMBRE">#REF!</x:definedName>
    <x:definedName name="OCTOBRE" localSheetId="0">'2023'!$L$3</x:definedName>
    <x:definedName name="OCTOBRE" localSheetId="1">'2024'!$L$3</x:definedName>
    <x:definedName name="OCTOBRE">#REF!</x:definedName>
    <x:definedName name="REPAS" localSheetId="0">'2023'!$B$5</x:definedName>
    <x:definedName name="REPAS" localSheetId="1">'2024'!$B$5</x:definedName>
    <x:definedName name="REPAS">#REF!</x:definedName>
    <x:definedName name="REPAS_ACQUIS" localSheetId="0">'2023'!$B$7</x:definedName>
    <x:definedName name="REPAS_ACQUIS" localSheetId="1">'2024'!$B$7</x:definedName>
    <x:definedName name="REPAS_ACQUIS">#REF!</x:definedName>
    <x:definedName name="REPAS_PRIS" localSheetId="0">'2023'!$B$6</x:definedName>
    <x:definedName name="REPAS_PRIS" localSheetId="1">'2024'!$B$6</x:definedName>
    <x:definedName name="REPAS_PRIS">#REF!</x:definedName>
    <x:definedName name="REPAS_SOLDE" localSheetId="0">'2023'!$B$8</x:definedName>
    <x:definedName name="REPAS_SOLDE" localSheetId="1">'2024'!$B$8</x:definedName>
    <x:definedName name="REPAS_SOLDE">#REF!</x:definedName>
    <x:definedName name="SEPTEMBRE" localSheetId="0">'2023'!$K$3</x:definedName>
    <x:definedName name="SEPTEMBRE" localSheetId="1">'2024'!$K$3</x:definedName>
    <x:definedName name="SEPTEMBRE">#REF!</x:definedName>
    <x:definedName name="SOLDE" localSheetId="0">'2023'!$B$27</x:definedName>
    <x:definedName name="SOLDE" localSheetId="1">'2024'!$B$28</x:definedName>
    <x:definedName name="SORTIES" localSheetId="0">'2023'!$B$21</x:definedName>
    <x:definedName name="SORTIES" localSheetId="1">'2024'!$B$21</x:definedName>
    <x:definedName name="SORTIES">#REF!</x:definedName>
    <x:definedName name="SORTIES_ABONDEMENT" localSheetId="0">'2023'!#REF!</x:definedName>
    <x:definedName name="SORTIES_ABONDEMENT" localSheetId="1">'2024'!#REF!</x:definedName>
    <x:definedName name="SORTIES_ABONDEMENT">#REF!</x:definedName>
    <x:definedName name="SORTIES_CHARGES_SOCIALES_PATRONALES" localSheetId="0">'2023'!$B$23</x:definedName>
    <x:definedName name="SORTIES_CHARGES_SOCIALES_PATRONALES" localSheetId="1">'2024'!$B$23</x:definedName>
    <x:definedName name="SORTIES_CHARGES_SOCIALES_PATRONALES">#REF!</x:definedName>
    <x:definedName name="SORTIES_FRAIS_KM" localSheetId="0">'2023'!$B$24</x:definedName>
    <x:definedName name="SORTIES_FRAIS_KM" localSheetId="1">'2024'!$B$24</x:definedName>
    <x:definedName name="SORTIES_FRAIS_PEE_AMUNDI" localSheetId="0">'2023'!#REF!</x:definedName>
    <x:definedName name="SORTIES_FRAIS_PEE_AMUNDI" localSheetId="1">'2024'!#REF!</x:definedName>
    <x:definedName name="SORTIES_FRAIS_PEE_AMUNDI">#REF!</x:definedName>
    <x:definedName name="SORTIES_INTERESSEMENT" localSheetId="0">'2023'!#REF!</x:definedName>
    <x:definedName name="SORTIES_INTERESSEMENT" localSheetId="1">'2024'!#REF!</x:definedName>
    <x:definedName name="SORTIES_INTERESSEMENT">#REF!</x:definedName>
    <x:definedName name="SORTIES_SALAIRE_NET" localSheetId="0">'2023'!$B$22</x:definedName>
    <x:definedName name="SORTIES_SALAIRE_NET" localSheetId="1">'2024'!$B$22</x:definedName>
    <x:definedName name="SORTIES_SALAIRE_NET">#REF!</x:definedName>
    <x:definedName name="TOTAL" localSheetId="0">'2023'!$P$3</x:definedName>
    <x:definedName name="TOTAL" localSheetId="1">'2024'!$P$3</x:definedName>
    <x:definedName name="TOTAL">#REF!</x:definedName>
    <x:definedName name="TOTAL_ENTREES" localSheetId="0">'2023'!$B$19</x:definedName>
    <x:definedName name="TOTAL_ENTREES" localSheetId="1">'2024'!$B$19</x:definedName>
    <x:definedName name="TOTAL_ENTREES">#REF!</x:definedName>
    <x:definedName name="TOTAL_SORTIES" localSheetId="0">'2023'!$B$25</x:definedName>
    <x:definedName name="TOTAL_SORTIES" localSheetId="1">'2024'!$B$26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<sst xmlns="http://schemas.openxmlformats.org/spreadsheetml/2006/main" count="81" uniqueCount="44">
  <si>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</si>
  <si>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</si>
  <si>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</si>
  <si>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</si>
  <si>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</si>
  <si>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</si>
  <si>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</si>
  <si>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</si>
  <si>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</si>
  <si>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</si>
  <si>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</si>
  <si>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</si>
  <si>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</si>
  <si>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</si>
  <si>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</si>
  <si>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</si>
  <si>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</si>
  <si>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</si>
  <si>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</si>
  <si>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</si>
  <si>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</si>
  <si>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</si>
  <si>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</si>
  <si>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</si>
  <si>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</si>
  <si>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</si>
  <si>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</si>
  <si>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</si>
  <si>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</si>
  <si>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</si>
  <si>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</si>
  <si>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</si>
  <si>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</si>
  <si>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</si>
  <si>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</si>
  <si>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</si>
  <si>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</si>
  <si>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</si>
  <si>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</si>
  <si>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</si>
  <si>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</si>
  <si>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(Juin 2023)</t>
  </si>
  <si>
    <t>TJM (Janvier 2024)</t>
  </si>
  <si>
    <t>Achat HT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</si>
</sst>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0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71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0" fontId="1" fillId="9" borderId="0" xfId="0" applyFont="1" applyFill="1" applyAlignment="1">
      <x:alignment vertical="center"/>
    </x:xf>
    <x:xf numFmtId="4" fontId="4" fillId="4" borderId="2" xfId="0" applyNumberFormat="1" applyFont="1" applyFill="1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30"/>
  <x:sheetViews>
    <x:sheetView topLeftCell="A4" workbookViewId="0">
      <x:selection activeCell="I37" sqref="I37"/>
    </x:sheetView>
  </x:sheetViews>
  <x:sheetFormatPr baseColWidth="10" defaultRowHeight="14.25" x14ac:dyDescent="0.45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 spans="2:16" x14ac:dyDescent="0.45">
      <x:c r="B1" s="66" t="s">
        <x:v>9</x:v>
      </x:c>
    </x:row>
    <x:row r="2" spans="2:16" x14ac:dyDescent="0.45">
      <x:c r="B2" s="67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45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 spans="2:16" x14ac:dyDescent="0.45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 spans="2:16" x14ac:dyDescent="0.4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 spans="2:16" x14ac:dyDescent="0.45">
      <x:c r="B6" s="9" t="s">
        <x:v>20</x:v>
      </x:c>
      <x:c r="C6" s="35"/>
      <x:c r="D6" s="35"/>
      <x:c r="E6" s="35"/>
      <x:c r="F6" s="37"/>
      <x:c r="G6" s="37"/>
      <x:c r="H6" s="37">
        <x:v>19</x:v>
      </x:c>
      <x:c r="I6" s="37">
        <x:v>19</x:v>
      </x:c>
      <x:c r="J6" s="37">
        <x:v>19</x:v>
      </x:c>
      <x:c r="K6" s="37">
        <x:v>19</x:v>
      </x:c>
      <x:c r="L6" s="37">
        <x:v>19</x:v>
      </x:c>
      <x:c r="M6" s="37"/>
      <x:c r="N6" s="37"/>
      <x:c r="O6" s="36"/>
      <x:c r="P6" s="57">
        <x:f>SUM(C6:N6)</x:f>
        <x:v>95</x:v>
      </x:c>
    </x:row>
    <x:row r="7" spans="2:16" x14ac:dyDescent="0.45">
      <x:c r="B7" s="9" t="s">
        <x:v>21</x:v>
      </x:c>
      <x:c r="C7" s="37"/>
      <x:c r="D7" s="37"/>
      <x:c r="E7" s="37"/>
      <x:c r="F7" s="37"/>
      <x:c r="G7" s="37"/>
      <x:c r="H7" s="37">
        <x:v>19</x:v>
      </x:c>
      <x:c r="I7" s="37">
        <x:v>15</x:v>
      </x:c>
      <x:c r="J7" s="37">
        <x:v>22</x:v>
      </x:c>
      <x:c r="K7" s="37">
        <x:v>20.5</x:v>
      </x:c>
      <x:c r="L7" s="37">
        <x:v>22</x:v>
      </x:c>
      <x:c r="M7" s="37"/>
      <x:c r="N7" s="37"/>
      <x:c r="O7" s="36"/>
      <x:c r="P7" s="57">
        <x:f>SUM(C7:N7)</x:f>
        <x:v>98.5</x:v>
      </x:c>
    </x:row>
    <x:row r="8" spans="2:16" x14ac:dyDescent="0.45">
      <x:c r="B8" s="18" t="s">
        <x:v>22</x:v>
      </x:c>
      <x:c r="C8" s="63">
        <x:f t="shared" ref="C8:N8" si="0">C7-C6</x:f>
        <x:v>0</x:v>
      </x:c>
      <x:c r="D8" s="63">
        <x:f t="shared" si="0"/>
        <x:v>0</x:v>
      </x:c>
      <x:c r="E8" s="63">
        <x:f t="shared" si="0"/>
        <x:v>0</x:v>
      </x:c>
      <x:c r="F8" s="63">
        <x:f t="shared" si="0"/>
        <x:v>0</x:v>
      </x:c>
      <x:c r="G8" s="63">
        <x:f t="shared" si="0"/>
        <x:v>0</x:v>
      </x:c>
      <x:c r="H8" s="63">
        <x:f t="shared" si="0"/>
        <x:v>0</x:v>
      </x:c>
      <x:c r="I8" s="63">
        <x:f t="shared" si="0"/>
        <x:v>-4</x:v>
      </x:c>
      <x:c r="J8" s="63">
        <x:f t="shared" si="0"/>
        <x:v>3</x:v>
      </x:c>
      <x:c r="K8" s="63">
        <x:f t="shared" si="0"/>
        <x:v>1.5</x:v>
      </x:c>
      <x:c r="L8" s="63">
        <x:f t="shared" si="0"/>
        <x:v>3</x:v>
      </x:c>
      <x:c r="M8" s="63">
        <x:f t="shared" si="0"/>
        <x:v>0</x:v>
      </x:c>
      <x:c r="N8" s="63">
        <x:f t="shared" si="0"/>
        <x:v>0</x:v>
      </x:c>
      <x:c r="O8" s="36"/>
      <x:c r="P8" s="57">
        <x:f>SUM(C8:N8)</x:f>
        <x:v>3.5</x:v>
      </x:c>
    </x:row>
    <x:row r="9" spans="2:16" x14ac:dyDescent="0.45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 spans="2:16" x14ac:dyDescent="0.45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 spans="2:16" x14ac:dyDescent="0.45">
      <x:c r="B11" s="9" t="s">
        <x:v>14</x:v>
      </x:c>
      <x:c r="C11" s="11"/>
      <x:c r="D11" s="11"/>
      <x:c r="E11" s="11"/>
      <x:c r="F11" s="11"/>
      <x:c r="G11" s="11"/>
      <x:c r="H11" s="11">
        <x:v>19</x:v>
      </x:c>
      <x:c r="I11" s="11">
        <x:v>15</x:v>
      </x:c>
      <x:c r="J11" s="11">
        <x:v>22</x:v>
      </x:c>
      <x:c r="K11" s="11">
        <x:v>20.5</x:v>
      </x:c>
      <x:c r="L11" s="11">
        <x:v>22</x:v>
      </x:c>
      <x:c r="M11" s="11"/>
      <x:c r="N11" s="11"/>
      <x:c r="P11" s="58">
        <x:f>SUM(C11:N11)</x:f>
        <x:v>98.5</x:v>
      </x:c>
    </x:row>
    <x:row r="12" spans="2:16" x14ac:dyDescent="0.45">
      <x:c r="B12" s="9" t="s">
        <x:v>16</x:v>
      </x:c>
      <x:c r="C12" s="12"/>
      <x:c r="D12" s="12"/>
      <x:c r="E12" s="12"/>
      <x:c r="F12" s="12"/>
      <x:c r="G12" s="12"/>
      <x:c r="H12" s="12"/>
      <x:c r="I12" s="12">
        <x:v>5</x:v>
      </x:c>
      <x:c r="J12" s="12"/>
      <x:c r="K12" s="12">
        <x:v>0.5</x:v>
      </x:c>
      <x:c r="L12" s="12"/>
      <x:c r="M12" s="12"/>
      <x:c r="N12" s="12"/>
      <x:c r="P12" s="58">
        <x:f>SUM(C12:N12)</x:f>
        <x:v>5.5</x:v>
      </x:c>
    </x:row>
    <x:row r="13" spans="2:16" x14ac:dyDescent="0.45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8">
        <x:f>SUM(C13:N13)</x:f>
        <x:v>0</x:v>
      </x:c>
    </x:row>
    <x:row r="14" spans="2:16" x14ac:dyDescent="0.45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8">
        <x:f>SUM(C14:N14)</x:f>
        <x:v>0</x:v>
      </x:c>
    </x:row>
    <x:row r="15" spans="2:16" x14ac:dyDescent="0.4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 spans="2:16" x14ac:dyDescent="0.45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 spans="2:16" x14ac:dyDescent="0.45">
      <x:c r="B17" s="9" t="s">
        <x:v>6</x:v>
      </x:c>
      <x:c r="C17" s="10"/>
      <x:c r="D17" s="10"/>
      <x:c r="E17" s="10"/>
      <x:c r="F17" s="10"/>
      <x:c r="G17" s="10"/>
      <x:c r="H17" s="10">
        <x:f>H11*Params!$C$5*(1-Params!$C$3)-Params!$C$4</x:f>
        <x:v>8665</x:v>
      </x:c>
      <x:c r="I17" s="10">
        <x:f>I11*Params!$C$5*(1-Params!$C$3)-Params!$C$4</x:f>
        <x:v>6825</x:v>
      </x:c>
      <x:c r="J17" s="10">
        <x:f>J11*Params!$C$5*(1-Params!$C$3)-Params!$C$4</x:f>
        <x:v>10045</x:v>
      </x:c>
      <x:c r="K17" s="10">
        <x:f>K11*Params!$C$5*(1-Params!$C$3)-Params!$C$4</x:f>
        <x:v>9355</x:v>
      </x:c>
      <x:c r="L17" s="10">
        <x:f>L11*Params!$C$5*(1-Params!$C$3)-Params!$C$4</x:f>
        <x:v>10045</x:v>
      </x:c>
      <x:c r="M17" s="10"/>
      <x:c r="N17" s="10"/>
      <x:c r="O17" s="4"/>
      <x:c r="P17" s="41">
        <x:f>SUM(C17:N17)</x:f>
        <x:v>44935</x:v>
      </x:c>
    </x:row>
    <x:row r="18" spans="2:16" x14ac:dyDescent="0.45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 spans="2:16" x14ac:dyDescent="0.45">
      <x:c r="B19" s="27" t="s">
        <x:v>2</x:v>
      </x:c>
      <x:c r="C19" s="28">
        <x:f t="shared" ref="C19:N19" si="1">SUM(C17:C18)</x:f>
        <x:v>0</x:v>
      </x:c>
      <x:c r="D19" s="28">
        <x:f t="shared" si="1"/>
        <x:v>0</x:v>
      </x:c>
      <x:c r="E19" s="28">
        <x:f t="shared" si="1"/>
        <x:v>0</x:v>
      </x:c>
      <x:c r="F19" s="28">
        <x:f t="shared" si="1"/>
        <x:v>0</x:v>
      </x:c>
      <x:c r="G19" s="28">
        <x:f t="shared" si="1"/>
        <x:v>0</x:v>
      </x:c>
      <x:c r="H19" s="28">
        <x:f t="shared" si="1"/>
        <x:v>8665</x:v>
      </x:c>
      <x:c r="I19" s="28">
        <x:f t="shared" si="1"/>
        <x:v>6825</x:v>
      </x:c>
      <x:c r="J19" s="28">
        <x:f t="shared" si="1"/>
        <x:v>10045</x:v>
      </x:c>
      <x:c r="K19" s="28">
        <x:f t="shared" si="1"/>
        <x:v>9355</x:v>
      </x:c>
      <x:c r="L19" s="28">
        <x:f t="shared" si="1"/>
        <x:v>10045</x:v>
      </x:c>
      <x:c r="M19" s="28">
        <x:f t="shared" si="1"/>
        <x:v>0</x:v>
      </x:c>
      <x:c r="N19" s="28">
        <x:f t="shared" si="1"/>
        <x:v>0</x:v>
      </x:c>
      <x:c r="O19" s="5"/>
      <x:c r="P19" s="42">
        <x:f>SUM(C19:N19)</x:f>
        <x:v>44935</x:v>
      </x:c>
    </x:row>
    <x:row r="20" spans="2:16" x14ac:dyDescent="0.45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 spans="2:16" x14ac:dyDescent="0.45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 spans="2:16" x14ac:dyDescent="0.45">
      <x:c r="B22" s="9" t="s">
        <x:v>7</x:v>
      </x:c>
      <x:c r="C22" s="10"/>
      <x:c r="D22" s="10"/>
      <x:c r="E22" s="10"/>
      <x:c r="F22" s="10"/>
      <x:c r="G22" s="10"/>
      <x:c r="H22" s="10">
        <x:v>4625.4799999999996</x:v>
      </x:c>
      <x:c r="I22" s="10">
        <x:v>5245.9</x:v>
      </x:c>
      <x:c r="J22" s="10">
        <x:v>5245.9</x:v>
      </x:c>
      <x:c r="K22" s="10">
        <x:v>5245.9</x:v>
      </x:c>
      <x:c r="L22" s="10">
        <x:v>7426.22</x:v>
      </x:c>
      <x:c r="M22" s="10"/>
      <x:c r="N22" s="10"/>
      <x:c r="O22" s="4"/>
      <x:c r="P22" s="43">
        <x:f>SUM(C22:N22)</x:f>
        <x:v>27789.4</x:v>
      </x:c>
    </x:row>
    <x:row r="23" spans="2:16" x14ac:dyDescent="0.45">
      <x:c r="B23" s="9" t="s">
        <x:v>8</x:v>
      </x:c>
      <x:c r="C23" s="10"/>
      <x:c r="D23" s="10"/>
      <x:c r="E23" s="10"/>
      <x:c r="F23" s="10"/>
      <x:c r="G23" s="10"/>
      <x:c r="H23" s="10">
        <x:f>958.34+1624.34</x:f>
        <x:v>2582.6799999999998</x:v>
      </x:c>
      <x:c r="I23" s="10">
        <x:f>1084.46+1837.06</x:f>
        <x:v>2921.52</x:v>
      </x:c>
      <x:c r="J23" s="10">
        <x:f>1084.46+1850.2</x:f>
        <x:v>2934.66</x:v>
      </x:c>
      <x:c r="K23" s="10">
        <x:f>1084.46+1837.06</x:f>
        <x:v>2921.52</x:v>
      </x:c>
      <x:c r="L23" s="10">
        <x:f>1314.14+1852.84</x:f>
        <x:v>3166.98</x:v>
      </x:c>
      <x:c r="M23" s="10"/>
      <x:c r="N23" s="10"/>
      <x:c r="O23" s="4"/>
      <x:c r="P23" s="43">
        <x:f>SUM(C23:N23)</x:f>
        <x:v>14527.36</x:v>
      </x:c>
    </x:row>
    <x:row r="24" spans="2:16" x14ac:dyDescent="0.45">
      <x:c r="B24" s="55" t="s">
        <x:v>40</x:v>
      </x:c>
      <x:c r="C24" s="10"/>
      <x:c r="D24" s="10"/>
      <x:c r="E24" s="10"/>
      <x:c r="F24" s="10"/>
      <x:c r="G24" s="10"/>
      <x:c r="H24" s="10">
        <x:v>506.98</x:v>
      </x:c>
      <x:c r="I24" s="10">
        <x:v>421.3</x:v>
      </x:c>
      <x:c r="J24" s="10">
        <x:v>571.24</x:v>
      </x:c>
      <x:c r="K24" s="10">
        <x:v>549.82000000000005</x:v>
      </x:c>
      <x:c r="L24" s="10">
        <x:v>571.24</x:v>
      </x:c>
      <x:c r="M24" s="10"/>
      <x:c r="N24" s="10"/>
      <x:c r="O24" s="4"/>
      <x:c r="P24" s="43">
        <x:f>SUM(C24:N24)</x:f>
        <x:v>2620.58</x:v>
      </x:c>
    </x:row>
    <x:row r="25" spans="2:16" x14ac:dyDescent="0.45">
      <x:c r="B25" s="8" t="s">
        <x:v>3</x:v>
      </x:c>
      <x:c r="C25" s="44">
        <x:f t="shared" ref="C25:N25" si="2">SUM(C22:C24)</x:f>
        <x:v>0</x:v>
      </x:c>
      <x:c r="D25" s="44">
        <x:f t="shared" si="2"/>
        <x:v>0</x:v>
      </x:c>
      <x:c r="E25" s="44">
        <x:f t="shared" si="2"/>
        <x:v>0</x:v>
      </x:c>
      <x:c r="F25" s="44">
        <x:f t="shared" si="2"/>
        <x:v>0</x:v>
      </x:c>
      <x:c r="G25" s="44">
        <x:f t="shared" si="2"/>
        <x:v>0</x:v>
      </x:c>
      <x:c r="H25" s="44">
        <x:f t="shared" si="2"/>
        <x:v>7715.1399999999994</x:v>
      </x:c>
      <x:c r="I25" s="44">
        <x:f t="shared" si="2"/>
        <x:v>8588.7199999999993</x:v>
      </x:c>
      <x:c r="J25" s="44">
        <x:f t="shared" si="2"/>
        <x:v>8751.7999999999993</x:v>
      </x:c>
      <x:c r="K25" s="44">
        <x:f t="shared" si="2"/>
        <x:v>8717.24</x:v>
      </x:c>
      <x:c r="L25" s="44">
        <x:f t="shared" si="2"/>
        <x:v>11164.44</x:v>
      </x:c>
      <x:c r="M25" s="44">
        <x:f t="shared" si="2"/>
        <x:v>0</x:v>
      </x:c>
      <x:c r="N25" s="44">
        <x:f t="shared" si="2"/>
        <x:v>0</x:v>
      </x:c>
      <x:c r="O25" s="4"/>
      <x:c r="P25" s="60">
        <x:f>SUM(C25:N25)</x:f>
        <x:v>44937.34</x:v>
      </x:c>
    </x:row>
    <x:row r="26" spans="2:16" x14ac:dyDescent="0.45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 spans="2:16" x14ac:dyDescent="0.45">
      <x:c r="B27" s="46" t="s">
        <x:v>36</x:v>
      </x:c>
      <x:c r="C27" s="47">
        <x:f t="shared" ref="C27:N27" si="3">C19-C25</x:f>
        <x:v>0</x:v>
      </x:c>
      <x:c r="D27" s="47">
        <x:f t="shared" si="3"/>
        <x:v>0</x:v>
      </x:c>
      <x:c r="E27" s="47">
        <x:f t="shared" si="3"/>
        <x:v>0</x:v>
      </x:c>
      <x:c r="F27" s="47">
        <x:f t="shared" si="3"/>
        <x:v>0</x:v>
      </x:c>
      <x:c r="G27" s="47">
        <x:f t="shared" si="3"/>
        <x:v>0</x:v>
      </x:c>
      <x:c r="H27" s="47">
        <x:f t="shared" si="3"/>
        <x:v>949.86000000000058</x:v>
      </x:c>
      <x:c r="I27" s="47">
        <x:f t="shared" si="3"/>
        <x:v>-1763.7199999999993</x:v>
      </x:c>
      <x:c r="J27" s="47">
        <x:f t="shared" si="3"/>
        <x:v>1293.2000000000007</x:v>
      </x:c>
      <x:c r="K27" s="47">
        <x:f t="shared" si="3"/>
        <x:v>637.76000000000022</x:v>
      </x:c>
      <x:c r="L27" s="47">
        <x:f t="shared" si="3"/>
        <x:v>-1119.4400000000005</x:v>
      </x:c>
      <x:c r="M27" s="47">
        <x:f t="shared" si="3"/>
        <x:v>0</x:v>
      </x:c>
      <x:c r="N27" s="47">
        <x:f t="shared" si="3"/>
        <x:v>0</x:v>
      </x:c>
      <x:c r="P27" s="59">
        <x:f>SUM(C27:N27)</x:f>
        <x:v>-2.3399999999983265</x:v>
      </x:c>
    </x:row>
    <x:row r="29" spans="2:16" x14ac:dyDescent="0.45">
      <x:c r="B29" s="62" t="s">
        <x:v>37</x:v>
      </x:c>
      <x:c r="C29" s="54"/>
      <x:c r="D29" s="54"/>
      <x:c r="E29" s="54"/>
      <x:c r="F29" s="54"/>
      <x:c r="G29" s="54"/>
      <x:c r="H29" s="54">
        <x:v>1140</x:v>
      </x:c>
      <x:c r="I29" s="54">
        <x:v>900</x:v>
      </x:c>
      <x:c r="J29" s="54">
        <x:v>1320</x:v>
      </x:c>
      <x:c r="K29" s="54">
        <x:v>1260</x:v>
      </x:c>
      <x:c r="L29" s="54">
        <x:v>1320</x:v>
      </x:c>
      <x:c r="M29" s="54"/>
      <x:c r="N29" s="54"/>
      <x:c r="P29" s="61">
        <x:f>SUM(C29:N29)</x:f>
        <x:v>5940</x:v>
      </x:c>
    </x:row>
    <x:row r="30" spans="2:16" x14ac:dyDescent="0.45">
      <x:c r="B30" s="62" t="s">
        <x:v>38</x:v>
      </x:c>
      <x:c r="C30" s="54"/>
      <x:c r="D30" s="54"/>
      <x:c r="E30" s="54"/>
      <x:c r="F30" s="54"/>
      <x:c r="G30" s="54"/>
      <x:c r="H30" s="54">
        <x:v>506.98</x:v>
      </x:c>
      <x:c r="I30" s="54">
        <x:v>421.3</x:v>
      </x:c>
      <x:c r="J30" s="54">
        <x:v>571.24</x:v>
      </x:c>
      <x:c r="K30" s="54">
        <x:v>549.82000000000005</x:v>
      </x:c>
      <x:c r="L30" s="54">
        <x:v>571.24</x:v>
      </x:c>
      <x:c r="M30" s="54"/>
      <x:c r="N30" s="54"/>
      <x:c r="P30" s="61">
        <x:f>SUM(C30:N30)</x:f>
        <x:v>2620.58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2B4CC6D-91F3-4DD5-BB50-A8B0F6941A21}" mc:Ignorable="x14ac xr xr2 xr3">
  <x:dimension ref="B1:P31"/>
  <x:sheetViews>
    <x:sheetView tabSelected="1" topLeftCell="A4" workbookViewId="0">
      <x:selection activeCell="D27" sqref="D27"/>
    </x:sheetView>
  </x:sheetViews>
  <x:sheetFormatPr baseColWidth="10" defaultRowHeight="14.5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>
      <x:c r="B1" s="66" t="s">
        <x:v>9</x:v>
      </x:c>
    </x:row>
    <x:row r="2">
      <x:c r="B2" s="67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>
        <x:v>2</x:v>
      </x:c>
      <x:c r="D6" s="35">
        <x:v>10</x:v>
      </x:c>
      <x:c r="E6" s="35">
        <x:v>19</x:v>
      </x:c>
      <x:c r="F6" s="37">
        <x:v>19</x:v>
      </x:c>
      <x:c r="G6" s="37"/>
      <x:c r="H6" s="37"/>
      <x:c r="I6" s="37"/>
      <x:c r="J6" s="37"/>
      <x:c r="K6" s="37"/>
      <x:c r="L6" s="37"/>
      <x:c r="M6" s="37"/>
      <x:c r="N6" s="37"/>
      <x:c r="O6" s="36"/>
      <x:c r="P6" s="57">
        <x:f>SUM(C6:N6)</x:f>
        <x:v>12</x:v>
      </x:c>
    </x:row>
    <x:row r="7">
      <x:c r="B7" s="9" t="s">
        <x:v>21</x:v>
      </x:c>
      <x:c r="C7" s="37">
        <x:v>2</x:v>
      </x:c>
      <x:c r="D7" s="37">
        <x:v>10</x:v>
      </x:c>
      <x:c r="E7" s="37">
        <x:v>21</x:v>
      </x:c>
      <x:c r="F7" s="37">
        <x:v>21</x:v>
      </x:c>
      <x:c r="G7" s="37"/>
      <x:c r="H7" s="37"/>
      <x:c r="I7" s="37"/>
      <x:c r="J7" s="37"/>
      <x:c r="K7" s="37"/>
      <x:c r="L7" s="37"/>
      <x:c r="M7" s="37"/>
      <x:c r="N7" s="37"/>
      <x:c r="O7" s="36"/>
      <x:c r="P7" s="57">
        <x:f>SUM(C7:N7)</x:f>
        <x:v>12</x:v>
      </x:c>
    </x:row>
    <x:row r="8">
      <x:c r="B8" s="18" t="s">
        <x:v>22</x:v>
      </x:c>
      <x:c r="C8" s="63">
        <x:f>C7-C6</x:f>
      </x:c>
      <x:c r="D8" s="63">
        <x:f>D7-D6</x:f>
      </x:c>
      <x:c r="E8" s="63">
        <x:f>E7-E6</x:f>
      </x:c>
      <x:c r="F8" s="63">
        <x:f>F7-F6</x:f>
      </x:c>
      <x:c r="G8" s="63">
        <x:f>G7-G6</x:f>
      </x:c>
      <x:c r="H8" s="63">
        <x:f>H7-H6</x:f>
      </x:c>
      <x:c r="I8" s="63">
        <x:f>I7-I6</x:f>
      </x:c>
      <x:c r="J8" s="63">
        <x:f>J7-J6</x:f>
      </x:c>
      <x:c r="K8" s="63">
        <x:f>K7-K6</x:f>
      </x:c>
      <x:c r="L8" s="63">
        <x:f>L7-L6</x:f>
      </x:c>
      <x:c r="M8" s="63">
        <x:f>M7-M6</x:f>
      </x:c>
      <x:c r="N8" s="63">
        <x:f>N7-N6</x:f>
      </x:c>
      <x:c r="O8" s="36"/>
      <x:c r="P8" s="57">
        <x:f>SUM(C8:N8)</x:f>
        <x:v>0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>
        <x:v>2</x:v>
      </x:c>
      <x:c r="D11" s="11">
        <x:v>10</x:v>
      </x:c>
      <x:c r="E11" s="11">
        <x:v>21</x:v>
      </x:c>
      <x:c r="F11" s="11">
        <x:v>21</x:v>
      </x:c>
      <x:c r="G11" s="11"/>
      <x:c r="H11" s="11"/>
      <x:c r="I11" s="11"/>
      <x:c r="J11" s="11"/>
      <x:c r="K11" s="11"/>
      <x:c r="L11" s="11"/>
      <x:c r="M11" s="11"/>
      <x:c r="N11" s="11"/>
      <x:c r="P11" s="58">
        <x:f>SUM(C11:N11)</x:f>
        <x:v>12</x:v>
      </x:c>
    </x:row>
    <x:row r="12">
      <x:c r="B12" s="9" t="s">
        <x:v>16</x:v>
      </x:c>
      <x:c r="C12" s="12"/>
      <x:c r="D12" s="12">
        <x:v>3</x:v>
      </x:c>
      <x:c r="E12" s="12"/>
      <x:c r="F12" s="12"/>
      <x:c r="G12" s="12"/>
      <x:c r="H12" s="12"/>
      <x:c r="I12" s="12"/>
      <x:c r="J12" s="12"/>
      <x:c r="K12" s="12"/>
      <x:c r="L12" s="12"/>
      <x:c r="M12" s="12"/>
      <x:c r="N12" s="12"/>
      <x:c r="P12" s="58">
        <x:f>SUM(C12:N12)</x:f>
        <x:v>3</x:v>
      </x:c>
    </x:row>
    <x:row r="13">
      <x:c r="B13" s="9" t="s">
        <x:v>17</x:v>
      </x:c>
      <x:c r="C13" s="12"/>
      <x:c r="D13" s="12">
        <x:v>8</x:v>
      </x:c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8">
        <x:f>SUM(C13:N13)</x:f>
        <x:v>8</x:v>
      </x:c>
    </x:row>
    <x:row r="14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8">
        <x:f>SUM(C14:N14)</x:f>
        <x:v>0</x:v>
      </x:c>
    </x:row>
    <x:row r="1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>
      <x:c r="B17" s="9" t="s">
        <x:v>6</x:v>
      </x:c>
      <x:c r="C17" s="10">
        <x:f>C11*Params!$C$6*(1-Params!$C$3)-Params!$C$4</x:f>
        <x:v>937</x:v>
      </x:c>
      <x:c r="D17" s="10">
        <x:f>D11*Params!$C$6*(1-Params!$C$3)-Params!$C$4</x:f>
        <x:v>4985</x:v>
      </x:c>
      <x:c r="E17" s="10">
        <x:f>E11*Params!$C$6*(1-Params!$C$3)-Params!$C$4</x:f>
      </x:c>
      <x:c r="F17" s="10">
        <x:f>F11*Params!$C$6*(1-Params!$C$3)-Params!$C$4</x:f>
      </x:c>
      <x:c r="G17" s="10"/>
      <x:c r="H17" s="10"/>
      <x:c r="I17" s="10"/>
      <x:c r="J17" s="10"/>
      <x:c r="K17" s="10"/>
      <x:c r="L17" s="10"/>
      <x:c r="M17" s="10"/>
      <x:c r="N17" s="10"/>
      <x:c r="O17" s="4"/>
      <x:c r="P17" s="41">
        <x:f>SUM(C17:N17)</x:f>
        <x:v>5922</x:v>
      </x:c>
    </x:row>
    <x:row r="18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>
      <x:c r="B19" s="27" t="s">
        <x:v>2</x:v>
      </x:c>
      <x:c r="C19" s="28">
        <x:f>SUM(C17:C18)</x:f>
      </x:c>
      <x:c r="D19" s="28">
        <x:f>SUM(D17:D18)</x:f>
      </x:c>
      <x:c r="E19" s="28">
        <x:f>SUM(E17:E18)</x:f>
      </x:c>
      <x:c r="F19" s="28">
        <x:f>SUM(F17:F18)</x:f>
      </x:c>
      <x:c r="G19" s="28">
        <x:f>SUM(G17:G18)</x:f>
      </x:c>
      <x:c r="H19" s="28">
        <x:f>SUM(H17:H18)</x:f>
      </x:c>
      <x:c r="I19" s="28">
        <x:f>SUM(I17:I18)</x:f>
      </x:c>
      <x:c r="J19" s="28">
        <x:f>SUM(J17:J18)</x:f>
      </x:c>
      <x:c r="K19" s="28">
        <x:f>SUM(K17:K18)</x:f>
      </x:c>
      <x:c r="L19" s="28">
        <x:f>SUM(L17:L18)</x:f>
      </x:c>
      <x:c r="M19" s="28">
        <x:f>SUM(M17:M18)</x:f>
      </x:c>
      <x:c r="N19" s="28">
        <x:f>SUM(N17:N18)</x:f>
      </x:c>
      <x:c r="O19" s="5"/>
      <x:c r="P19" s="42">
        <x:f>SUM(C19:N19)</x:f>
        <x:v>5922</x:v>
      </x:c>
    </x:row>
    <x:row r="20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>
      <x:c r="B22" s="9" t="s">
        <x:v>7</x:v>
      </x:c>
      <x:c r="C22" s="10">
        <x:v>502.85</x:v>
      </x:c>
      <x:c r="D22" s="10">
        <x:v>2721.51</x:v>
      </x:c>
      <x:c r="E22" s="10">
        <x:v>4374.14</x:v>
      </x:c>
      <x:c r="F22" s="10">
        <x:v>4374.14</x:v>
      </x:c>
      <x:c r="G22" s="10"/>
      <x:c r="H22" s="10"/>
      <x:c r="I22" s="10"/>
      <x:c r="J22" s="10"/>
      <x:c r="K22" s="10"/>
      <x:c r="L22" s="10"/>
      <x:c r="M22" s="10"/>
      <x:c r="N22" s="10"/>
      <x:c r="O22" s="4"/>
      <x:c r="P22" s="43">
        <x:f>SUM(C22:N22)</x:f>
        <x:v>3224.36</x:v>
      </x:c>
    </x:row>
    <x:row r="23">
      <x:c r="B23" s="9" t="s">
        <x:v>8</x:v>
      </x:c>
      <x:c r="C23" s="10">
        <x:f>102.43+204.17</x:f>
        <x:v>306.6</x:v>
      </x:c>
      <x:c r="D23" s="10">
        <x:f>691.33+1433.58</x:f>
        <x:v>2124.91</x:v>
      </x:c>
      <x:c r="E23" s="10">
        <x:f>1066.44+2261.23</x:f>
      </x:c>
      <x:c r="F23" s="10">
        <x:f>1066.44+2256.04</x:f>
      </x:c>
      <x:c r="G23" s="10"/>
      <x:c r="H23" s="10"/>
      <x:c r="I23" s="10"/>
      <x:c r="J23" s="10"/>
      <x:c r="K23" s="10"/>
      <x:c r="L23" s="10"/>
      <x:c r="M23" s="10"/>
      <x:c r="N23" s="10"/>
      <x:c r="O23" s="4"/>
      <x:c r="P23" s="43">
        <x:f>SUM(C23:N23)</x:f>
        <x:v>2431.5099999999998</x:v>
      </x:c>
    </x:row>
    <x:row r="24">
      <x:c r="B24" s="55" t="s">
        <x:v>40</x:v>
      </x:c>
      <x:c r="C24" s="10">
        <x:v>155.692</x:v>
      </x:c>
      <x:c r="D24" s="10">
        <x:v>378.46</x:v>
      </x:c>
      <x:c r="E24" s="10">
        <x:v>684.766</x:v>
      </x:c>
      <x:c r="F24" s="10">
        <x:v>684.766</x:v>
      </x:c>
      <x:c r="G24" s="10"/>
      <x:c r="H24" s="10"/>
      <x:c r="I24" s="10"/>
      <x:c r="J24" s="10"/>
      <x:c r="K24" s="10"/>
      <x:c r="L24" s="10"/>
      <x:c r="M24" s="10"/>
      <x:c r="N24" s="10"/>
      <x:c r="O24" s="4"/>
      <x:c r="P24" s="43">
        <x:f>SUM(C24:N24)</x:f>
        <x:v>534.152</x:v>
      </x:c>
    </x:row>
    <x:row r="25">
      <x:c r="B25" s="55" t="s">
        <x:v>43</x:v>
      </x:c>
      <x:c r="C25" s="65"/>
      <x:c r="D25" s="65">
        <x:v>1324.17</x:v>
      </x:c>
      <x:c r="E25" s="65"/>
      <x:c r="F25" s="65"/>
      <x:c r="G25" s="65"/>
      <x:c r="H25" s="65"/>
      <x:c r="I25" s="65"/>
      <x:c r="J25" s="65"/>
      <x:c r="K25" s="65"/>
      <x:c r="L25" s="65"/>
      <x:c r="M25" s="65"/>
      <x:c r="N25" s="65"/>
      <x:c r="O25" s="4"/>
      <x:c r="P25" s="43">
        <x:f>SUM(C25:N25)</x:f>
        <x:v>1324.17</x:v>
      </x:c>
    </x:row>
    <x:row r="26">
      <x:c r="B26" s="8" t="s">
        <x:v>3</x:v>
      </x:c>
      <x:c r="C26" s="44">
        <x:f>SUM(C22:C24)</x:f>
        <x:v>965.142</x:v>
      </x:c>
      <x:c r="D26" s="44">
        <x:f>SUM(D22:D25)</x:f>
        <x:v>6549.05</x:v>
      </x:c>
      <x:c r="E26" s="44">
        <x:f>SUM(E22:E25)</x:f>
      </x:c>
      <x:c r="F26" s="44">
        <x:f>SUM(F22:F25)</x:f>
      </x:c>
      <x:c r="G26" s="44">
        <x:f>SUM(G22:G25)</x:f>
      </x:c>
      <x:c r="H26" s="44">
        <x:f>SUM(H22:H25)</x:f>
      </x:c>
      <x:c r="I26" s="44">
        <x:f>SUM(I22:I25)</x:f>
      </x:c>
      <x:c r="J26" s="44">
        <x:f>SUM(J22:J25)</x:f>
      </x:c>
      <x:c r="K26" s="44">
        <x:f>SUM(K22:K25)</x:f>
      </x:c>
      <x:c r="L26" s="44">
        <x:f>SUM(L22:L25)</x:f>
      </x:c>
      <x:c r="M26" s="44">
        <x:f>SUM(M22:M25)</x:f>
      </x:c>
      <x:c r="N26" s="44">
        <x:f>SUM(N22:N25)</x:f>
      </x:c>
      <x:c r="O26" s="4"/>
      <x:c r="P26" s="60">
        <x:f>SUM(C26:N26)</x:f>
        <x:v>7514.192</x:v>
      </x:c>
    </x:row>
    <x:row r="27">
      <x:c r="B27" s="45"/>
      <x:c r="C27" s="26"/>
      <x:c r="D27" s="26"/>
      <x:c r="E27" s="26"/>
      <x:c r="F27" s="26"/>
      <x:c r="G27" s="26"/>
      <x:c r="H27" s="26"/>
      <x:c r="I27" s="26"/>
      <x:c r="J27" s="26"/>
      <x:c r="K27" s="26"/>
      <x:c r="L27" s="26"/>
      <x:c r="M27" s="26"/>
      <x:c r="N27" s="26"/>
      <x:c r="O27" s="5"/>
    </x:row>
    <x:row r="28">
      <x:c r="B28" s="46" t="s">
        <x:v>36</x:v>
      </x:c>
      <x:c r="C28" s="47">
        <x:f>C19-C26</x:f>
      </x:c>
      <x:c r="D28" s="47">
        <x:f>D19-D26</x:f>
      </x:c>
      <x:c r="E28" s="47">
        <x:f>E19-E26</x:f>
      </x:c>
      <x:c r="F28" s="47">
        <x:f>F19-F26</x:f>
      </x:c>
      <x:c r="G28" s="47">
        <x:f>G19-G26</x:f>
      </x:c>
      <x:c r="H28" s="47">
        <x:f>H19-H26</x:f>
      </x:c>
      <x:c r="I28" s="47">
        <x:f>I19-I26</x:f>
      </x:c>
      <x:c r="J28" s="47">
        <x:f>J19-J26</x:f>
      </x:c>
      <x:c r="K28" s="47">
        <x:f>K19-K26</x:f>
      </x:c>
      <x:c r="L28" s="47">
        <x:f>L19-L26</x:f>
      </x:c>
      <x:c r="M28" s="47">
        <x:f>M19-M26</x:f>
      </x:c>
      <x:c r="N28" s="47">
        <x:f>N19-N26</x:f>
      </x:c>
      <x:c r="P28" s="59">
        <x:f>SUM(C28:N28)</x:f>
        <x:v>-1592.1920000000002</x:v>
      </x:c>
    </x:row>
    <x:row r="30">
      <x:c r="B30" s="62" t="s">
        <x:v>37</x:v>
      </x:c>
      <x:c r="C30" s="54">
        <x:v>156</x:v>
      </x:c>
      <x:c r="D30" s="54">
        <x:v>780</x:v>
      </x:c>
      <x:c r="E30" s="54">
        <x:v>1638</x:v>
      </x:c>
      <x:c r="F30" s="54">
        <x:v>1638</x:v>
      </x:c>
      <x:c r="G30" s="54"/>
      <x:c r="H30" s="54"/>
      <x:c r="I30" s="54"/>
      <x:c r="J30" s="54"/>
      <x:c r="K30" s="54"/>
      <x:c r="L30" s="54"/>
      <x:c r="M30" s="54"/>
      <x:c r="N30" s="54"/>
      <x:c r="P30" s="61">
        <x:f>SUM(C30:N30)</x:f>
        <x:v>936</x:v>
      </x:c>
    </x:row>
    <x:row r="31">
      <x:c r="B31" s="62" t="s">
        <x:v>38</x:v>
      </x:c>
      <x:c r="C31" s="54">
        <x:v>155.692</x:v>
      </x:c>
      <x:c r="D31" s="54">
        <x:v>378.46</x:v>
      </x:c>
      <x:c r="E31" s="54">
        <x:v>684.766</x:v>
      </x:c>
      <x:c r="F31" s="54">
        <x:v>684.766</x:v>
      </x:c>
      <x:c r="G31" s="54"/>
      <x:c r="H31" s="54"/>
      <x:c r="I31" s="54"/>
      <x:c r="J31" s="54"/>
      <x:c r="K31" s="54"/>
      <x:c r="L31" s="54"/>
      <x:c r="M31" s="54"/>
      <x:c r="N31" s="54"/>
      <x:c r="P31" s="61">
        <x:f>SUM(C31:N31)</x:f>
        <x:v>534.152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6"/>
  <x:sheetViews>
    <x:sheetView workbookViewId="0">
      <x:selection activeCell="C6" sqref="C6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8" t="s">
        <x:v>23</x:v>
      </x:c>
      <x:c r="C2" s="69"/>
    </x:row>
    <x:row r="3" spans="2:3" ht="30" customHeight="1" x14ac:dyDescent="0.45">
      <x:c r="B3" s="33" t="s">
        <x:v>12</x:v>
      </x:c>
      <x:c r="C3" s="34">
        <x:v>0.08</x:v>
      </x:c>
    </x:row>
    <x:row r="4" spans="2:3" ht="30" customHeight="1" x14ac:dyDescent="0.45">
      <x:c r="B4" s="33" t="s">
        <x:v>13</x:v>
      </x:c>
      <x:c r="C4" s="33">
        <x:v>75</x:v>
      </x:c>
    </x:row>
    <x:row r="5" spans="2:3" ht="30" customHeight="1" x14ac:dyDescent="0.45">
      <x:c r="B5" s="33" t="s">
        <x:v>41</x:v>
      </x:c>
      <x:c r="C5" s="33">
        <x:v>500</x:v>
      </x:c>
    </x:row>
    <x:row r="6" spans="2:3" ht="31.15" customHeight="1" x14ac:dyDescent="0.45">
      <x:c r="B6" s="64" t="s">
        <x:v>42</x:v>
      </x:c>
      <x:c r="C6" s="33">
        <x:v>550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3" sqref="C3"/>
    </x:sheetView>
  </x:sheetViews>
  <x:sheetFormatPr baseColWidth="10" defaultRowHeight="14.25" x14ac:dyDescent="0.45"/>
  <x:cols>
    <x:col min="2" max="2" width="20.33203125" customWidth="1"/>
  </x:cols>
  <x:sheetData>
    <x:row r="2" spans="2:3" ht="17" customHeight="1" x14ac:dyDescent="0.45">
      <x:c r="B2" s="70" t="s">
        <x:v>33</x:v>
      </x:c>
      <x:c r="C2" s="70"/>
    </x:row>
    <x:row r="3" spans="2:3" ht="17" customHeight="1" x14ac:dyDescent="0.45">
      <x:c r="B3" s="38" t="s">
        <x:v>34</x:v>
      </x:c>
      <x:c r="C3" s="39">
        <x:f>'2024'!P28</x:f>
        <x:v>-1592.1920000000002</x:v>
      </x:c>
    </x:row>
    <x:row r="4" spans="2:3" ht="17" customHeight="1" x14ac:dyDescent="0.45">
      <x:c r="B4" s="38" t="s">
        <x:v>39</x:v>
      </x:c>
      <x:c r="C4" s="40">
        <x:f>'2024'!P12</x:f>
        <x:v>3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70</vt:i4>
      </vt:variant>
    </vt:vector>
  </HeadingPairs>
  <TitlesOfParts>
    <vt:vector size="74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'2023'!FRAIS_KM</vt:lpstr>
      <vt:lpstr>'2024'!FRAIS_KM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'2023'!NOMBRE_KM</vt:lpstr>
      <vt:lpstr>'2024'!NOMBRE_KM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'2023'!SORTIES_FRAIS_KM</vt:lpstr>
      <vt:lpstr>'2024'!SORTIES_FRAIS_KM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2024-05-02T13:10:55Z</dcterms:modified>
</cp:coreProperties>
</file>