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6EF4C4FA-E7FE-4C91-84F4-95B2B266E9CB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4" sheetId="14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FRAIS_KM" localSheetId="0">'2024'!$B$33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MBRE_KM" localSheetId="0">'2024'!$B$32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'2024'!$B$30</definedName>
    <definedName name="SORTIES" localSheetId="0">'2024'!$B$22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'2024'!$B$24</definedName>
    <definedName name="SORTIES_CHARGES_SOCIALES_PATRONALES">#REF!</definedName>
    <definedName name="SORTIES_FRAIS_KM" localSheetId="0">'2024'!$B$25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'2024'!$B$23</definedName>
    <definedName name="SORTIES_SALAIRE_NET">#REF!</definedName>
    <definedName name="TOTAL" localSheetId="0">'2024'!$P$3</definedName>
    <definedName name="TOTAL">#REF!</definedName>
    <definedName name="TOTAL_ENTREES" localSheetId="0">'2024'!$B$20</definedName>
    <definedName name="TOTAL_ENTREES">#REF!</definedName>
    <definedName name="TOTAL_SORTIES" localSheetId="0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8" i="14" l="1"/>
  <c r="P33" i="14"/>
  <c r="P32" i="14"/>
  <c r="I30" i="14"/>
  <c r="N28" i="14"/>
  <c r="M28" i="14"/>
  <c r="L28" i="14"/>
  <c r="K28" i="14"/>
  <c r="J28" i="14"/>
  <c r="I28" i="14"/>
  <c r="H28" i="14"/>
  <c r="G28" i="14"/>
  <c r="P27" i="14"/>
  <c r="P26" i="14"/>
  <c r="P25" i="14"/>
  <c r="F24" i="14"/>
  <c r="F28" i="14" s="1"/>
  <c r="E24" i="14"/>
  <c r="E28" i="14" s="1"/>
  <c r="D24" i="14"/>
  <c r="D28" i="14" s="1"/>
  <c r="C24" i="14"/>
  <c r="P24" i="14" s="1"/>
  <c r="P23" i="14"/>
  <c r="N20" i="14"/>
  <c r="N30" i="14" s="1"/>
  <c r="M20" i="14"/>
  <c r="M30" i="14" s="1"/>
  <c r="L20" i="14"/>
  <c r="L30" i="14" s="1"/>
  <c r="K20" i="14"/>
  <c r="K30" i="14" s="1"/>
  <c r="J20" i="14"/>
  <c r="J30" i="14" s="1"/>
  <c r="I20" i="14"/>
  <c r="H20" i="14"/>
  <c r="H30" i="14" s="1"/>
  <c r="G20" i="14"/>
  <c r="G30" i="14" s="1"/>
  <c r="D20" i="14"/>
  <c r="D30" i="14" s="1"/>
  <c r="P19" i="14"/>
  <c r="P18" i="14"/>
  <c r="F17" i="14"/>
  <c r="F20" i="14" s="1"/>
  <c r="F30" i="14" s="1"/>
  <c r="E17" i="14"/>
  <c r="E20" i="14" s="1"/>
  <c r="E30" i="14" s="1"/>
  <c r="D17" i="14"/>
  <c r="C17" i="14"/>
  <c r="C20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20" i="14" l="1"/>
  <c r="P17" i="14"/>
  <c r="P28" i="14"/>
  <c r="C30" i="14" l="1"/>
  <c r="P30" i="14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7" authorId="0" shapeId="0" xr:uid="{4FE0180F-D8B4-40A2-854D-9953C822A2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Virement effectué a Mr Sami HAMDI le 29 Mars 2024</t>
        </r>
      </text>
    </comment>
  </commentList>
</comments>
</file>

<file path=xl/sharedStrings.xml><?xml version="1.0" encoding="utf-8"?>
<sst xmlns="http://schemas.openxmlformats.org/spreadsheetml/2006/main" count="46" uniqueCount="44">
  <si>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</si>
  <si>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</si>
  <si>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</si>
  <si>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</si>
  <si>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</si>
  <si>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</si>
  <si>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</si>
  <si>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</si>
  <si>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</si>
  <si>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</si>
  <si>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</si>
  <si>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</si>
  <si>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</si>
  <si>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</si>
  <si>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</si>
  <si>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</si>
  <si>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</si>
  <si>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</si>
  <si>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</si>
  <si>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</si>
  <si>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</si>
  <si>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</si>
  <si>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</si>
  <si>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</si>
  <si>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</si>
  <si>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</si>
  <si>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</si>
  <si>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</si>
  <si>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</si>
  <si>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</si>
  <si>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</si>
  <si>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</si>
  <si>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</si>
  <si>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</si>
  <si>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</si>
  <si>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</si>
  <si>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</si>
  <si>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</si>
  <si>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</si>
  <si>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</si>
  <si>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</si>
  <si>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2024)</t>
  </si>
  <si>
    <t>Frais Refacturés</t>
  </si>
  <si>
    <t>Frais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</si>
</sst>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F12" sqref="F1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3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60</v>
      </c>
    </row>
    <row r="7" spans="2:16" x14ac:dyDescent="0.3">
      <c r="B7" s="9" t="s">
        <v>21</v>
      </c>
      <c r="C7" s="37">
        <v>18</v>
      </c>
      <c r="D7" s="37">
        <v>21</v>
      </c>
      <c r="E7" s="37">
        <v>21</v>
      </c>
      <c r="F7" s="37">
        <v>11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71</v>
      </c>
    </row>
    <row r="8" spans="2:16" x14ac:dyDescent="0.3">
      <c r="B8" s="18" t="s">
        <v>22</v>
      </c>
      <c r="C8" s="63">
        <f t="shared" ref="C8:N8" si="0">C7-C6</f>
        <v>15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21</v>
      </c>
      <c r="E11" s="11">
        <v>21</v>
      </c>
      <c r="F11" s="11">
        <v>11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71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13173</v>
      </c>
      <c r="D17" s="10">
        <f>D11*Params!$C$5*(1-Params!$C$3)-Params!$C$4</f>
        <v>15381</v>
      </c>
      <c r="E17" s="10">
        <f>E11*Params!$C$5*(1-Params!$C$3)-Params!$C$4</f>
        <v>15381</v>
      </c>
      <c r="F17" s="10">
        <f>F11*Params!$C$5*(1-Params!$C$3)-Params!$C$4</f>
        <v>8021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51956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9" t="s">
        <v>42</v>
      </c>
      <c r="C19" s="10">
        <v>138.05000000000001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138.05000000000001</v>
      </c>
    </row>
    <row r="20" spans="2:16" x14ac:dyDescent="0.3">
      <c r="B20" s="27" t="s">
        <v>2</v>
      </c>
      <c r="C20" s="28">
        <f t="shared" ref="C20:N20" si="1">SUM(C17:C19)</f>
        <v>13311.05</v>
      </c>
      <c r="D20" s="28">
        <f t="shared" si="1"/>
        <v>15381</v>
      </c>
      <c r="E20" s="28">
        <f t="shared" si="1"/>
        <v>15381</v>
      </c>
      <c r="F20" s="28">
        <f t="shared" si="1"/>
        <v>8021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52094.05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1076.17</v>
      </c>
      <c r="D23" s="10">
        <v>8064.58</v>
      </c>
      <c r="E23" s="10">
        <v>8064.58</v>
      </c>
      <c r="F23" s="10">
        <v>8064.58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 t="shared" ref="P23:P28" si="2">SUM(C23:N23)</f>
        <v>25269.910000000003</v>
      </c>
    </row>
    <row r="24" spans="2:16" x14ac:dyDescent="0.3">
      <c r="B24" s="9" t="s">
        <v>8</v>
      </c>
      <c r="C24" s="10">
        <f>286.26+531.12</f>
        <v>817.38</v>
      </c>
      <c r="D24" s="10">
        <f>1747.6+3531.01</f>
        <v>5278.6100000000006</v>
      </c>
      <c r="E24" s="10">
        <f>1747.6+3531.01</f>
        <v>5278.6100000000006</v>
      </c>
      <c r="F24" s="10">
        <f>1747.6+3531.01</f>
        <v>5278.6100000000006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si="2"/>
        <v>16653.210000000003</v>
      </c>
    </row>
    <row r="25" spans="2:16" x14ac:dyDescent="0.3">
      <c r="B25" s="55" t="s">
        <v>40</v>
      </c>
      <c r="C25" s="10">
        <v>549.82000000000005</v>
      </c>
      <c r="D25" s="10">
        <v>624.79</v>
      </c>
      <c r="E25" s="10">
        <v>624.79</v>
      </c>
      <c r="F25" s="10">
        <v>374.89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2"/>
        <v>2174.29</v>
      </c>
    </row>
    <row r="26" spans="2:16" x14ac:dyDescent="0.3">
      <c r="B26" s="55" t="s">
        <v>42</v>
      </c>
      <c r="C26" s="64">
        <v>138.05000000000001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 t="shared" si="2"/>
        <v>138.05000000000001</v>
      </c>
    </row>
    <row r="27" spans="2:16" x14ac:dyDescent="0.3">
      <c r="B27" s="55" t="s">
        <v>43</v>
      </c>
      <c r="C27" s="10">
        <v>12600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 t="shared" si="2"/>
        <v>12600</v>
      </c>
    </row>
    <row r="28" spans="2:16" x14ac:dyDescent="0.3">
      <c r="B28" s="8" t="s">
        <v>3</v>
      </c>
      <c r="C28" s="44">
        <f>SUM(C23:C27)</f>
        <v>15181.42</v>
      </c>
      <c r="D28" s="44">
        <f t="shared" ref="C28:N28" si="3">SUM(D23:D26)</f>
        <v>13967.98</v>
      </c>
      <c r="E28" s="44">
        <f t="shared" si="3"/>
        <v>13967.98</v>
      </c>
      <c r="F28" s="44">
        <f t="shared" si="3"/>
        <v>13718.08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O28" s="4"/>
      <c r="P28" s="60">
        <f t="shared" si="2"/>
        <v>56835.460000000006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4">C20-C28</f>
        <v>-1870.3700000000008</v>
      </c>
      <c r="D30" s="47">
        <f t="shared" si="4"/>
        <v>1413.0200000000004</v>
      </c>
      <c r="E30" s="47">
        <f t="shared" si="4"/>
        <v>1413.0200000000004</v>
      </c>
      <c r="F30" s="47">
        <f t="shared" si="4"/>
        <v>-5697.08</v>
      </c>
      <c r="G30" s="47">
        <f t="shared" si="4"/>
        <v>0</v>
      </c>
      <c r="H30" s="47">
        <f t="shared" si="4"/>
        <v>0</v>
      </c>
      <c r="I30" s="47">
        <f t="shared" si="4"/>
        <v>0</v>
      </c>
      <c r="J30" s="47">
        <f t="shared" si="4"/>
        <v>0</v>
      </c>
      <c r="K30" s="47">
        <f t="shared" si="4"/>
        <v>0</v>
      </c>
      <c r="L30" s="47">
        <f t="shared" si="4"/>
        <v>0</v>
      </c>
      <c r="M30" s="47">
        <f t="shared" si="4"/>
        <v>0</v>
      </c>
      <c r="N30" s="47">
        <f t="shared" si="4"/>
        <v>0</v>
      </c>
      <c r="P30" s="59">
        <f>SUM(C30:O30)</f>
        <v>-4741.41</v>
      </c>
    </row>
    <row r="32" spans="2:16" x14ac:dyDescent="0.3">
      <c r="B32" s="62" t="s">
        <v>37</v>
      </c>
      <c r="C32" s="54">
        <v>1260</v>
      </c>
      <c r="D32" s="54">
        <v>1470</v>
      </c>
      <c r="E32" s="54">
        <v>1470</v>
      </c>
      <c r="F32" s="54">
        <v>770</v>
      </c>
      <c r="G32" s="54"/>
      <c r="H32" s="54"/>
      <c r="I32" s="54"/>
      <c r="J32" s="54"/>
      <c r="K32" s="54"/>
      <c r="L32" s="54"/>
      <c r="M32" s="54"/>
      <c r="N32" s="54"/>
      <c r="P32" s="61">
        <f>SUM(C32:N32)</f>
        <v>4970</v>
      </c>
    </row>
    <row r="33" spans="2:16" x14ac:dyDescent="0.3">
      <c r="B33" s="62" t="s">
        <v>38</v>
      </c>
      <c r="C33" s="54">
        <v>549.82000000000005</v>
      </c>
      <c r="D33" s="54">
        <v>624.79</v>
      </c>
      <c r="E33" s="54">
        <v>624.79</v>
      </c>
      <c r="F33" s="54">
        <v>374.89</v>
      </c>
      <c r="G33" s="54"/>
      <c r="H33" s="54"/>
      <c r="I33" s="54"/>
      <c r="J33" s="54"/>
      <c r="K33" s="54"/>
      <c r="L33" s="54"/>
      <c r="M33" s="54"/>
      <c r="N33" s="54"/>
      <c r="P33" s="61">
        <f>SUM(C33:N33)</f>
        <v>2174.29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1" sqref="C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800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'2024'!P30</f>
        <v>-4741.41</v>
      </c>
    </row>
    <row r="4" spans="2:3" ht="16.95" customHeight="1" x14ac:dyDescent="0.3">
      <c r="B4" s="38" t="s">
        <v>39</v>
      </c>
      <c r="C4" s="40">
        <f>'2024'!P12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2024-05-03T15:16:05Z</dcterms:modified>
</cp:coreProperties>
</file>