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E376C1C6-D0BB-4FF7-8119-923BA9FBFCF4}" xr6:coauthVersionLast="47" xr6:coauthVersionMax="47" xr10:uidLastSave="{00000000-0000-0000-0000-000000000000}"/>
  <x:bookViews>
    <x:workbookView xWindow="-98" yWindow="-98" windowWidth="22695" windowHeight="1447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'2024'!$B$26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<sst xmlns="http://schemas.openxmlformats.org/spreadsheetml/2006/main" count="107" uniqueCount="40">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</sst>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17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17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17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8996.2000000000007</x:v>
      </x:c>
      <x:c r="O17" s="4"/>
      <x:c r="P17" s="37">
        <x:f>SUM(C17:N17)</x:f>
        <x:v>8996.2000000000007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8996.2000000000007</x:v>
      </x:c>
      <x:c r="O19" s="5"/>
      <x:c r="P19" s="38">
        <x:f>SUM(C19:O19)</x:f>
        <x:v>8996.2000000000007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5018.84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  <x:v>2934.7799999999997</x:v>
      </x:c>
      <x:c r="O23" s="4"/>
      <x:c r="P23" s="39">
        <x:f>SUM(C23:N23)</x:f>
        <x:v>2934.7799999999997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7953.62</x:v>
      </x:c>
      <x:c r="O24" s="4"/>
      <x:c r="P24" s="41">
        <x:f>SUM(C24:N24)</x:f>
        <x:v>7953.62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1042.5800000000008</x:v>
      </x:c>
      <x:c r="P26" s="54">
        <x:f>SUM(C26:O26)</x:f>
        <x:v>1042.5800000000008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topLeftCell="A4" workbookViewId="0">
      <x:selection activeCell="E25" sqref="E25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45">
      <x:c r="B7" s="8" t="s">
        <x:v>20</x:v>
      </x:c>
      <x:c r="C7" s="33">
        <x:v>22</x:v>
      </x:c>
      <x:c r="D7" s="33">
        <x:v>20</x:v>
      </x:c>
      <x:c r="E7" s="33">
        <x:v>16</x:v>
      </x:c>
      <x:c r="F7" s="33">
        <x:v>19</x:v>
      </x:c>
      <x:c r="G7" s="33">
        <x:v>14</x:v>
      </x:c>
      <x:c r="H7" s="33">
        <x:v>17</x:v>
      </x:c>
      <x:c r="I7" s="33">
        <x:v>15</x:v>
      </x:c>
      <x:c r="J7" s="33">
        <x:v>20</x:v>
      </x:c>
      <x:c r="K7" s="33">
        <x:v>21</x:v>
      </x:c>
      <x:c r="L7" s="33">
        <x:v>22</x:v>
      </x:c>
      <x:c r="M7" s="33">
        <x:v>21</x:v>
      </x:c>
      <x:c r="N7" s="33">
        <x:v>20</x:v>
      </x:c>
      <x:c r="O7" s="31"/>
      <x:c r="P7" s="52">
        <x:f>SUM(C7:N7)</x:f>
        <x:v>227</x:v>
      </x:c>
    </x:row>
    <x:row r="8" spans="2:16" x14ac:dyDescent="0.45">
      <x:c r="B8" s="16" t="s">
        <x:v>21</x:v>
      </x:c>
      <x:c r="C8" s="32">
        <x:f t="shared" ref="C8:N8" si="0">C7-C6</x:f>
        <x:v>3</x:v>
      </x:c>
      <x:c r="D8" s="32">
        <x:f t="shared" si="0"/>
        <x:v>1</x:v>
      </x:c>
      <x:c r="E8" s="32">
        <x:f t="shared" si="0"/>
        <x:v>-3</x:v>
      </x:c>
      <x:c r="F8" s="32">
        <x:f t="shared" si="0"/>
        <x:v>0</x:v>
      </x:c>
      <x:c r="G8" s="32">
        <x:f t="shared" si="0"/>
        <x:v>-5</x:v>
      </x:c>
      <x:c r="H8" s="32">
        <x:f t="shared" si="0"/>
        <x:v>-2</x:v>
      </x:c>
      <x:c r="I8" s="32">
        <x:f t="shared" si="0"/>
        <x:v>-4</x:v>
      </x:c>
      <x:c r="J8" s="32">
        <x:f t="shared" si="0"/>
        <x:v>1</x:v>
      </x:c>
      <x:c r="K8" s="32">
        <x:f t="shared" si="0"/>
        <x:v>2</x:v>
      </x:c>
      <x:c r="L8" s="32">
        <x:f t="shared" si="0"/>
        <x:v>3</x:v>
      </x:c>
      <x:c r="M8" s="32">
        <x:f t="shared" si="0"/>
        <x:v>2</x:v>
      </x:c>
      <x:c r="N8" s="32">
        <x:f t="shared" si="0"/>
        <x:v>1</x:v>
      </x:c>
      <x:c r="O8" s="31"/>
      <x:c r="P8" s="52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>
        <x:v>22</x:v>
      </x:c>
      <x:c r="D11" s="10">
        <x:v>20</x:v>
      </x:c>
      <x:c r="E11" s="10">
        <x:v>16</x:v>
      </x:c>
      <x:c r="F11" s="10">
        <x:v>19</x:v>
      </x:c>
      <x:c r="G11" s="10">
        <x:v>14</x:v>
      </x:c>
      <x:c r="H11" s="10">
        <x:v>17</x:v>
      </x:c>
      <x:c r="I11" s="10">
        <x:v>15</x:v>
      </x:c>
      <x:c r="J11" s="10">
        <x:v>20</x:v>
      </x:c>
      <x:c r="K11" s="10">
        <x:v>21</x:v>
      </x:c>
      <x:c r="L11" s="10">
        <x:v>22</x:v>
      </x:c>
      <x:c r="M11" s="10">
        <x:v>21</x:v>
      </x:c>
      <x:c r="N11" s="10">
        <x:v>20</x:v>
      </x:c>
      <x:c r="P11" s="53">
        <x:f>SUM(C11:N11)</x:f>
        <x:v>227</x:v>
      </x:c>
    </x:row>
    <x:row r="12" spans="2:16" x14ac:dyDescent="0.45">
      <x:c r="B12" s="8" t="s">
        <x:v>15</x:v>
      </x:c>
      <x:c r="C12" s="11"/>
      <x:c r="D12" s="11"/>
      <x:c r="E12" s="11">
        <x:v>7</x:v>
      </x:c>
      <x:c r="F12" s="11"/>
      <x:c r="G12" s="11">
        <x:v>5</x:v>
      </x:c>
      <x:c r="H12" s="11">
        <x:v>5</x:v>
      </x:c>
      <x:c r="I12" s="11">
        <x:v>5</x:v>
      </x:c>
      <x:c r="J12" s="11">
        <x:v>0</x:v>
      </x:c>
      <x:c r="K12" s="11"/>
      <x:c r="L12" s="11"/>
      <x:c r="M12" s="11"/>
      <x:c r="N12" s="11"/>
      <x:c r="P12" s="53">
        <x:f>SUM(C12:N12)</x:f>
        <x:v>22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2</x:v>
      </x:c>
      <x:c r="K13" s="11"/>
      <x:c r="L13" s="11"/>
      <x:c r="M13" s="11"/>
      <x:c r="N13" s="11"/>
      <x:c r="P13" s="53">
        <x:f>SUM(C13:N13)</x:f>
        <x:v>2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11664.2</x:v>
      </x:c>
      <x:c r="D17" s="9">
        <x:f>D11*Params!$C$5*(1-Params!$C$3)-Params!$C$4</x:f>
        <x:v>10597</x:v>
      </x:c>
      <x:c r="E17" s="9">
        <x:f>E11*Params!$C$5*(1-Params!$C$3)-Params!$C$4</x:f>
        <x:v>8462.6</x:v>
      </x:c>
      <x:c r="F17" s="9">
        <x:f>F11*Params!$C$5*(1-Params!$C$3)-Params!$C$4</x:f>
        <x:v>10063.4</x:v>
      </x:c>
      <x:c r="G17" s="9">
        <x:f>G11*Params!$C$5*(1-Params!$C$3)-Params!$C$4</x:f>
        <x:v>7395.4000000000005</x:v>
      </x:c>
      <x:c r="H17" s="9">
        <x:f>H11*Params!$C$5*(1-Params!$C$3)-Params!$C$4</x:f>
        <x:v>8996.2000000000007</x:v>
      </x:c>
      <x:c r="I17" s="9">
        <x:f>I11*Params!$C$5*(1-Params!$C$3)-Params!$C$4</x:f>
        <x:v>7929</x:v>
      </x:c>
      <x:c r="J17" s="9">
        <x:f>J11*Params!$C$5*(1-Params!$C$3)-Params!$C$4</x:f>
        <x:v>10597</x:v>
      </x:c>
      <x:c r="K17" s="9">
        <x:f>K11*Params!$C$5*(1-Params!$C$3)-Params!$C$4</x:f>
        <x:v>11130.6</x:v>
      </x:c>
      <x:c r="L17" s="9">
        <x:f>L11*Params!$C$5*(1-Params!$C$3)-Params!$C$4</x:f>
        <x:v>11664.2</x:v>
      </x:c>
      <x:c r="M17" s="9">
        <x:f>M11*Params!$C$5*(1-Params!$C$3)-Params!$C$4</x:f>
        <x:v>11130.6</x:v>
      </x:c>
      <x:c r="N17" s="9">
        <x:f>N11*Params!$C$5*(1-Params!$C$3)-Params!$C$4</x:f>
        <x:v>10597</x:v>
      </x:c>
      <x:c r="O17" s="4"/>
      <x:c r="P17" s="37">
        <x:f>SUM(C17:N17)</x:f>
        <x:v>120227.20000000001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11664.2</x:v>
      </x:c>
      <x:c r="D19" s="25">
        <x:f t="shared" si="1"/>
        <x:v>10597</x:v>
      </x:c>
      <x:c r="E19" s="25">
        <x:f t="shared" si="1"/>
        <x:v>8462.6</x:v>
      </x:c>
      <x:c r="F19" s="25">
        <x:f t="shared" si="1"/>
        <x:v>10063.4</x:v>
      </x:c>
      <x:c r="G19" s="25">
        <x:f t="shared" si="1"/>
        <x:v>7395.4000000000005</x:v>
      </x:c>
      <x:c r="H19" s="25">
        <x:f t="shared" si="1"/>
        <x:v>8996.2000000000007</x:v>
      </x:c>
      <x:c r="I19" s="25">
        <x:f t="shared" si="1"/>
        <x:v>7929</x:v>
      </x:c>
      <x:c r="J19" s="25">
        <x:f t="shared" si="1"/>
        <x:v>10597</x:v>
      </x:c>
      <x:c r="K19" s="25">
        <x:f t="shared" si="1"/>
        <x:v>11130.6</x:v>
      </x:c>
      <x:c r="L19" s="25">
        <x:f t="shared" si="1"/>
        <x:v>11664.2</x:v>
      </x:c>
      <x:c r="M19" s="25">
        <x:f t="shared" si="1"/>
        <x:v>11130.6</x:v>
      </x:c>
      <x:c r="N19" s="25">
        <x:f t="shared" si="1"/>
        <x:v>10597</x:v>
      </x:c>
      <x:c r="O19" s="5"/>
      <x:c r="P19" s="38">
        <x:f>SUM(C19:N19)</x:f>
        <x:v>120227.20000000001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>
        <x:v>6367.29</x:v>
      </x:c>
      <x:c r="D22" s="9">
        <x:v>6367.29</x:v>
      </x:c>
      <x:c r="E22" s="9">
        <x:v>6367.29</x:v>
      </x:c>
      <x:c r="F22" s="9">
        <x:v>6367.29</x:v>
      </x:c>
      <x:c r="G22" s="9">
        <x:v>6367.29</x:v>
      </x:c>
      <x:c r="H22" s="9">
        <x:v>6367.29</x:v>
      </x:c>
      <x:c r="I22" s="9">
        <x:v>6367.29</x:v>
      </x:c>
      <x:c r="J22" s="9">
        <x:v>5823.27</x:v>
      </x:c>
      <x:c r="K22" s="9">
        <x:v>6367.29</x:v>
      </x:c>
      <x:c r="L22" s="9">
        <x:v>6367.29</x:v>
      </x:c>
      <x:c r="M22" s="9">
        <x:v>6367.29</x:v>
      </x:c>
      <x:c r="N22" s="9">
        <x:v>6367.29</x:v>
      </x:c>
      <x:c r="O22" s="4"/>
      <x:c r="P22" s="39">
        <x:f>SUM(C22:N22)</x:f>
        <x:v>75863.459999999992</x:v>
      </x:c>
    </x:row>
    <x:row r="23" spans="2:16" x14ac:dyDescent="0.45">
      <x:c r="B23" s="8" t="s">
        <x:v>8</x:v>
      </x:c>
      <x:c r="C23" s="9">
        <x:f>1236.86+2473.75</x:f>
        <x:v>3710.6099999999997</x:v>
      </x:c>
      <x:c r="D23" s="9">
        <x:f>1236.86+2473.75</x:f>
        <x:v>3710.6099999999997</x:v>
      </x:c>
      <x:c r="E23" s="9">
        <x:f>1236.86+2473.75</x:f>
        <x:v>3710.6099999999997</x:v>
      </x:c>
      <x:c r="F23" s="9">
        <x:f>1236.86+2492.17</x:f>
        <x:v>3729.0299999999997</x:v>
      </x:c>
      <x:c r="G23" s="9">
        <x:f>1236.86+2476.78</x:f>
        <x:v>3713.6400000000003</x:v>
      </x:c>
      <x:c r="H23" s="9">
        <x:f>1236.86+2488.4</x:f>
        <x:v>3725.26</x:v>
      </x:c>
      <x:c r="I23" s="9">
        <x:f>1236.86+2488.4</x:f>
        <x:v>3725.26</x:v>
      </x:c>
      <x:c r="J23" s="9">
        <x:f>1129.56+2270.8</x:f>
        <x:v>3400.36</x:v>
      </x:c>
      <x:c r="K23" s="9">
        <x:f>1236.86+2475.26</x:f>
        <x:v>3712.12</x:v>
      </x:c>
      <x:c r="L23" s="9">
        <x:f>1236.86+2475.26</x:f>
        <x:v>3712.12</x:v>
      </x:c>
      <x:c r="M23" s="9">
        <x:f>1236.86+2475.26</x:f>
        <x:v>3712.12</x:v>
      </x:c>
      <x:c r="N23" s="9">
        <x:f>1236.86+2475.26</x:f>
        <x:v>3712.12</x:v>
      </x:c>
      <x:c r="O23" s="4"/>
      <x:c r="P23" s="39">
        <x:f>SUM(C23:N23)</x:f>
        <x:v>44273.860000000008</x:v>
      </x:c>
    </x:row>
    <x:row r="24" spans="2:16" x14ac:dyDescent="0.45">
      <x:c r="B24" s="60" t="s">
        <x:v>39</x:v>
      </x:c>
      <x:c r="C24" s="61"/>
      <x:c r="D24" s="61"/>
      <x:c r="E24" s="61">
        <x:v>486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486</x:v>
      </x:c>
    </x:row>
    <x:row r="25" spans="2:16" x14ac:dyDescent="0.45">
      <x:c r="B25" s="7" t="s">
        <x:v>3</x:v>
      </x:c>
      <x:c r="C25" s="40">
        <x:f t="shared" ref="C25:N25" si="2">SUM(C22:C24)</x:f>
        <x:v>10077.9</x:v>
      </x:c>
      <x:c r="D25" s="40">
        <x:f t="shared" si="2"/>
        <x:v>10077.9</x:v>
      </x:c>
      <x:c r="E25" s="40">
        <x:f t="shared" si="2"/>
        <x:v>10563.9</x:v>
      </x:c>
      <x:c r="F25" s="40">
        <x:f t="shared" si="2"/>
        <x:v>10096.32</x:v>
      </x:c>
      <x:c r="G25" s="40">
        <x:f t="shared" si="2"/>
        <x:v>10080.93</x:v>
      </x:c>
      <x:c r="H25" s="40">
        <x:f t="shared" si="2"/>
        <x:v>10092.549999999999</x:v>
      </x:c>
      <x:c r="I25" s="40">
        <x:f t="shared" si="2"/>
        <x:v>10092.549999999999</x:v>
      </x:c>
      <x:c r="J25" s="40">
        <x:f t="shared" si="2"/>
        <x:v>9223.630000000001</x:v>
      </x:c>
      <x:c r="K25" s="40">
        <x:f t="shared" si="2"/>
        <x:v>10079.41</x:v>
      </x:c>
      <x:c r="L25" s="40">
        <x:f t="shared" si="2"/>
        <x:v>10079.41</x:v>
      </x:c>
      <x:c r="M25" s="40">
        <x:f t="shared" si="2"/>
        <x:v>10079.41</x:v>
      </x:c>
      <x:c r="N25" s="40">
        <x:f t="shared" si="2"/>
        <x:v>10079.41</x:v>
      </x:c>
      <x:c r="O25" s="4"/>
      <x:c r="P25" s="41">
        <x:f>SUM(C25:N25)</x:f>
        <x:v>120623.32000000002</x:v>
      </x:c>
    </x:row>
    <x:row r="26" spans="2:16" x14ac:dyDescent="0.45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45">
      <x:c r="B27" s="43" t="s">
        <x:v>25</x:v>
      </x:c>
      <x:c r="C27" s="44">
        <x:f t="shared" ref="C27:N27" si="3">C19-C25</x:f>
        <x:v>1586.3000000000011</x:v>
      </x:c>
      <x:c r="D27" s="44">
        <x:f t="shared" si="3"/>
        <x:v>519.10000000000036</x:v>
      </x:c>
      <x:c r="E27" s="44">
        <x:f t="shared" si="3"/>
        <x:v>-2101.2999999999993</x:v>
      </x:c>
      <x:c r="F27" s="44">
        <x:f t="shared" si="3"/>
        <x:v>-32.920000000000073</x:v>
      </x:c>
      <x:c r="G27" s="44">
        <x:f t="shared" si="3"/>
        <x:v>-2685.5299999999997</x:v>
      </x:c>
      <x:c r="H27" s="44">
        <x:f t="shared" si="3"/>
        <x:v>-1096.3499999999985</x:v>
      </x:c>
      <x:c r="I27" s="44">
        <x:f t="shared" si="3"/>
        <x:v>-2163.5499999999993</x:v>
      </x:c>
      <x:c r="J27" s="44">
        <x:f t="shared" si="3"/>
        <x:v>1373.369999999999</x:v>
      </x:c>
      <x:c r="K27" s="44">
        <x:f t="shared" si="3"/>
        <x:v>1051.1900000000005</x:v>
      </x:c>
      <x:c r="L27" s="44">
        <x:f t="shared" si="3"/>
        <x:v>1584.7900000000009</x:v>
      </x:c>
      <x:c r="M27" s="44">
        <x:f t="shared" si="3"/>
        <x:v>1051.1900000000005</x:v>
      </x:c>
      <x:c r="N27" s="44">
        <x:f t="shared" si="3"/>
        <x:v>517.59000000000015</x:v>
      </x:c>
      <x:c r="P27" s="54">
        <x:f>SUM(C27:N27)</x:f>
        <x:v>-396.11999999999443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1D03DF-7E60-4BBA-99B5-AC7F1D680874}" mc:Ignorable="x14ac xr xr2 xr3">
  <x:dimension ref="B1:P26"/>
  <x:sheetViews>
    <x:sheetView tabSelected="1" workbookViewId="0">
      <x:selection activeCell="L29" sqref="L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18</x:v>
      </x:c>
      <x:c r="D7" s="33">
        <x:v>19</x:v>
      </x:c>
      <x:c r="E7" s="33">
        <x:v>20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37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18</x:v>
      </x:c>
      <x:c r="D11" s="10">
        <x:v>19</x:v>
      </x:c>
      <x:c r="E11" s="10">
        <x:v>20.5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37</x:v>
      </x:c>
    </x:row>
    <x:row r="12">
      <x:c r="B12" s="8" t="s">
        <x:v>15</x:v>
      </x:c>
      <x:c r="C12" s="11">
        <x:v>4</x:v>
      </x:c>
      <x:c r="D12" s="11">
        <x:v>2</x:v>
      </x:c>
      <x:c r="E12" s="11">
        <x:v>0.5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6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9529.800000000001</x:v>
      </x:c>
      <x:c r="D17" s="9">
        <x:f>D11*Params!$C$5*(1-Params!$C$3)-Params!$C$4</x:f>
        <x:v>10063.4</x:v>
      </x:c>
      <x:c r="E17" s="9">
        <x:f>E11*Params!$C$5*(1-Params!$C$3)-Params!$C$4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19593.2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19593.2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6360.65</x:v>
      </x:c>
      <x:c r="D22" s="9">
        <x:v>6360.65</x:v>
      </x:c>
      <x:c r="E22" s="9">
        <x:v>6360.65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12721.3</x:v>
      </x:c>
    </x:row>
    <x:row r="23">
      <x:c r="B23" s="8" t="s">
        <x:v>8</x:v>
      </x:c>
      <x:c r="C23" s="9">
        <x:f>1250.35+2492.72</x:f>
        <x:v>3743.0699999999997</x:v>
      </x:c>
      <x:c r="D23" s="9">
        <x:f>1250.35+2503.25</x:f>
        <x:v>3753.6</x:v>
      </x:c>
      <x:c r="E23" s="9">
        <x:f>1250.35+2497.97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7496.67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20217.97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-624.7699999999986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F5" sqref="F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66" t="s">
        <x:v>23</x:v>
      </x:c>
      <x:c r="C2" s="66"/>
    </x:row>
    <x:row r="3" spans="2:3" ht="17" customHeight="1" x14ac:dyDescent="0.45">
      <x:c r="B3" s="34" t="s">
        <x:v>24</x:v>
      </x:c>
      <x:c r="C3" s="35">
        <x:f>'2022'!P26+'2023'!P27+'2024'!P26</x:f>
        <x:v>21.690000000007785</x:v>
      </x:c>
    </x:row>
    <x:row r="4" spans="2:3" ht="17" customHeight="1" x14ac:dyDescent="0.45">
      <x:c r="B4" s="34" t="s">
        <x:v>26</x:v>
      </x:c>
      <x:c r="C4" s="36">
        <x:f>SUM('2022'!P12)+('2023'!P12)+('2024'!P12)</x:f>
        <x:v>28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2024-04-04T02:47:11Z</dcterms:modified>
</cp:coreProperties>
</file>