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F03048FC-BAAF-4B4A-A88A-96AECB07FC52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K26" i="15"/>
  <c r="J26" i="15"/>
  <c r="I26" i="15"/>
  <c r="H26" i="15"/>
  <c r="G26" i="15"/>
  <c r="F26" i="15"/>
  <c r="C26" i="15"/>
  <c r="P25" i="15"/>
  <c r="P24" i="15"/>
  <c r="E23" i="15"/>
  <c r="E26" i="15" s="1"/>
  <c r="D23" i="15"/>
  <c r="D26" i="15" s="1"/>
  <c r="C23" i="15"/>
  <c r="P23" i="15" s="1"/>
  <c r="P22" i="15"/>
  <c r="M19" i="15"/>
  <c r="M28" i="15" s="1"/>
  <c r="G19" i="15"/>
  <c r="G28" i="15" s="1"/>
  <c r="P18" i="15"/>
  <c r="N17" i="15"/>
  <c r="N19" i="15" s="1"/>
  <c r="N28" i="15" s="1"/>
  <c r="M17" i="15"/>
  <c r="L17" i="15"/>
  <c r="L19" i="15" s="1"/>
  <c r="L28" i="15" s="1"/>
  <c r="K17" i="15"/>
  <c r="K19" i="15" s="1"/>
  <c r="K28" i="15" s="1"/>
  <c r="J17" i="15"/>
  <c r="J19" i="15" s="1"/>
  <c r="J28" i="15" s="1"/>
  <c r="I17" i="15"/>
  <c r="I19" i="15" s="1"/>
  <c r="I28" i="15" s="1"/>
  <c r="H17" i="15"/>
  <c r="H19" i="15" s="1"/>
  <c r="H28" i="15" s="1"/>
  <c r="G17" i="15"/>
  <c r="F17" i="15"/>
  <c r="F19" i="15" s="1"/>
  <c r="F28" i="15" s="1"/>
  <c r="E17" i="15"/>
  <c r="E19" i="15" s="1"/>
  <c r="E28" i="15" s="1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C27" i="14"/>
  <c r="N25" i="14"/>
  <c r="L25" i="14"/>
  <c r="F25" i="14"/>
  <c r="D25" i="14"/>
  <c r="C25" i="14"/>
  <c r="P24" i="14"/>
  <c r="N23" i="14"/>
  <c r="M23" i="14"/>
  <c r="M25" i="14" s="1"/>
  <c r="L23" i="14"/>
  <c r="K23" i="14"/>
  <c r="K25" i="14" s="1"/>
  <c r="J23" i="14"/>
  <c r="J25" i="14" s="1"/>
  <c r="I23" i="14"/>
  <c r="I25" i="14" s="1"/>
  <c r="H23" i="14"/>
  <c r="H25" i="14" s="1"/>
  <c r="G23" i="14"/>
  <c r="G25" i="14" s="1"/>
  <c r="F23" i="14"/>
  <c r="E23" i="14"/>
  <c r="P23" i="14" s="1"/>
  <c r="P22" i="14"/>
  <c r="N19" i="14"/>
  <c r="N27" i="14" s="1"/>
  <c r="H19" i="14"/>
  <c r="H27" i="14" s="1"/>
  <c r="F19" i="14"/>
  <c r="F27" i="14" s="1"/>
  <c r="D19" i="14"/>
  <c r="D27" i="14" s="1"/>
  <c r="C19" i="14"/>
  <c r="P18" i="14"/>
  <c r="N17" i="14"/>
  <c r="M17" i="14"/>
  <c r="M19" i="14" s="1"/>
  <c r="M27" i="14" s="1"/>
  <c r="L17" i="14"/>
  <c r="L19" i="14" s="1"/>
  <c r="L27" i="14" s="1"/>
  <c r="K17" i="14"/>
  <c r="K19" i="14" s="1"/>
  <c r="K27" i="14" s="1"/>
  <c r="J17" i="14"/>
  <c r="J19" i="14" s="1"/>
  <c r="I17" i="14"/>
  <c r="I19" i="14" s="1"/>
  <c r="I27" i="14" s="1"/>
  <c r="H17" i="14"/>
  <c r="G17" i="14"/>
  <c r="G19" i="14" s="1"/>
  <c r="G27" i="14" s="1"/>
  <c r="F17" i="14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P26" i="15"/>
  <c r="E27" i="14"/>
  <c r="P25" i="14"/>
  <c r="J27" i="14"/>
  <c r="P27" i="14" s="1"/>
  <c r="C28" i="15"/>
  <c r="P28" i="15" s="1"/>
  <c r="P19" i="15"/>
  <c r="E25" i="14"/>
  <c r="P17" i="14"/>
  <c r="P17" i="15"/>
  <c r="C3" i="13" l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<sst xmlns="http://schemas.openxmlformats.org/spreadsheetml/2006/main" count="83" uniqueCount="46">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</sst>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A2" workbookViewId="0">
      <selection activeCell="P33" sqref="P3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186</v>
      </c>
    </row>
    <row r="7" spans="2:16" x14ac:dyDescent="0.45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>
        <v>16</v>
      </c>
      <c r="O7" s="36"/>
      <c r="P7" s="57">
        <f>SUM(C7:N7)</f>
        <v>186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1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>
        <v>16</v>
      </c>
      <c r="P11" s="58">
        <f>SUM(C11:N11)</f>
        <v>186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>
        <v>4</v>
      </c>
      <c r="P12" s="58">
        <f>SUM(C12:N12)</f>
        <v>21</v>
      </c>
    </row>
    <row r="13" spans="2:16" x14ac:dyDescent="0.45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>
        <f>N11*Params!$C$5*(1-Params!$C$3)-Params!$C$4</f>
        <v>8611.2000000000007</v>
      </c>
      <c r="O17" s="4"/>
      <c r="P17" s="41">
        <f>SUM(C17:N17)</f>
        <v>100105.2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8611.2000000000007</v>
      </c>
      <c r="O19" s="5"/>
      <c r="P19" s="42">
        <f>SUM(C19:N19)</f>
        <v>100105.2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>
        <v>5762.54</v>
      </c>
      <c r="O22" s="4"/>
      <c r="P22" s="43">
        <f>SUM(C22:N22)</f>
        <v>57225.37</v>
      </c>
    </row>
    <row r="23" spans="2:16" x14ac:dyDescent="0.45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>
        <f>1187.13+2369.74</f>
        <v>3556.87</v>
      </c>
      <c r="O23" s="4"/>
      <c r="P23" s="43">
        <f>SUM(C23:N23)</f>
        <v>35281.31</v>
      </c>
    </row>
    <row r="24" spans="2:16" x14ac:dyDescent="0.45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>
        <v>901.4</v>
      </c>
      <c r="O24" s="4"/>
      <c r="P24" s="43">
        <f>SUM(C24:N24)</f>
        <v>8843.4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10220.81</v>
      </c>
      <c r="O25" s="4"/>
      <c r="P25" s="60">
        <f>SUM(C25:N25)</f>
        <v>101350.07999999999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-1609.6099999999988</v>
      </c>
      <c r="P27" s="59">
        <f>SUM(C27:N27)</f>
        <v>-1244.8799999999919</v>
      </c>
    </row>
    <row r="29" spans="2:16" x14ac:dyDescent="0.45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>
        <v>1600</v>
      </c>
      <c r="P29" s="61">
        <f>SUM(C29:N29)</f>
        <v>18600</v>
      </c>
    </row>
    <row r="30" spans="2:16" x14ac:dyDescent="0.45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>
        <v>752</v>
      </c>
      <c r="P30" s="61">
        <f>SUM(C30:N30)</f>
        <v>8694</v>
      </c>
    </row>
    <row r="32" spans="2:16" x14ac:dyDescent="0.45">
      <c r="N32" s="54" t="s">
        <v>42</v>
      </c>
      <c r="P32" s="61">
        <f>(P29*0.394) + 1515</f>
        <v>8843.4000000000015</v>
      </c>
    </row>
    <row r="33" spans="14:16" x14ac:dyDescent="0.45">
      <c r="N33" s="54" t="s">
        <v>43</v>
      </c>
      <c r="P33" s="61">
        <f>P32-P30</f>
        <v>149.40000000000146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374A-D9A6-4B66-976A-97389D5AE37C}">
  <dimension ref="B1:P31"/>
  <sheetViews>
    <sheetView topLeftCell="A2" workbookViewId="0">
      <selection activeCell="D26" sqref="D26"/>
    </sheetView>
  </sheetViews>
  <sheetFormatPr baseColWidth="10" defaultRowHeight="14.25" x14ac:dyDescent="0.45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64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64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12245.2</v>
      </c>
      <c r="D17" s="10">
        <f>D11*Params!$C$6*(1-Params!$C$3)-Params!$C$4</f>
        <v>11688.6</v>
      </c>
      <c r="E17" s="10">
        <f>E11*Params!$C$6*(1-Params!$C$3)-Params!$C$4</f>
        <v>11688.6</v>
      </c>
      <c r="F17" s="10">
        <f>F11*Params!$C$5*(1-Params!$C$3)-Params!$C$4</f>
        <v>0</v>
      </c>
      <c r="G17" s="10">
        <f>G11*Params!$C$5*(1-Params!$C$3)-Params!$C$4</f>
        <v>0</v>
      </c>
      <c r="H17" s="10">
        <f>H11*Params!$C$5*(1-Params!$C$3)-Params!$C$4</f>
        <v>0</v>
      </c>
      <c r="I17" s="10">
        <f>I11*Params!$C$5*(1-Params!$C$3)-Params!$C$4</f>
        <v>0</v>
      </c>
      <c r="J17" s="10">
        <f>J11*Params!$C$5*(1-Params!$C$3)-Params!$C$4</f>
        <v>0</v>
      </c>
      <c r="K17" s="10">
        <f>K11*Params!$C$5*(1-Params!$C$3)-Params!$C$4</f>
        <v>0</v>
      </c>
      <c r="L17" s="10">
        <f>L11*Params!$C$5*(1-Params!$C$3)-Params!$C$4</f>
        <v>0</v>
      </c>
      <c r="M17" s="10">
        <f>M11*Params!$C$5*(1-Params!$C$3)-Params!$C$4</f>
        <v>0</v>
      </c>
      <c r="N17" s="10">
        <f>N11*Params!$C$5*(1-Params!$C$3)-Params!$C$4</f>
        <v>0</v>
      </c>
      <c r="O17" s="4"/>
      <c r="P17" s="41">
        <f>SUM(C17:N17)</f>
        <v>35622.400000000001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12245.2</v>
      </c>
      <c r="D19" s="28">
        <f t="shared" si="1"/>
        <v>11688.6</v>
      </c>
      <c r="E19" s="28">
        <f t="shared" si="1"/>
        <v>11688.6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35622.400000000001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5796.23</v>
      </c>
      <c r="D22" s="10">
        <v>5796.23</v>
      </c>
      <c r="E22" s="10">
        <v>5796.23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17388.689999999999</v>
      </c>
    </row>
    <row r="23" spans="2:16" x14ac:dyDescent="0.45">
      <c r="B23" s="9" t="s">
        <v>8</v>
      </c>
      <c r="C23" s="10">
        <f>1205.52+2408.49</f>
        <v>3614.0099999999998</v>
      </c>
      <c r="D23" s="10">
        <f>1205.52+2397.96</f>
        <v>3603.48</v>
      </c>
      <c r="E23" s="10">
        <f>1205.52+2397.96</f>
        <v>3603.48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10820.97</v>
      </c>
    </row>
    <row r="24" spans="2:16" x14ac:dyDescent="0.45">
      <c r="B24" s="55" t="s">
        <v>40</v>
      </c>
      <c r="C24" s="10">
        <v>1034</v>
      </c>
      <c r="D24" s="10">
        <v>987</v>
      </c>
      <c r="E24" s="10">
        <v>987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3008</v>
      </c>
    </row>
    <row r="25" spans="2:16" x14ac:dyDescent="0.45">
      <c r="B25" s="55" t="s">
        <v>45</v>
      </c>
      <c r="C25" s="65"/>
      <c r="D25" s="65">
        <v>897.99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897.99</v>
      </c>
    </row>
    <row r="26" spans="2:16" x14ac:dyDescent="0.45">
      <c r="B26" s="8" t="s">
        <v>3</v>
      </c>
      <c r="C26" s="44">
        <f>SUM(C22:C24)</f>
        <v>10444.24</v>
      </c>
      <c r="D26" s="44">
        <f t="shared" ref="D26:N26" si="2">SUM(D22:D25)</f>
        <v>11284.699999999999</v>
      </c>
      <c r="E26" s="44">
        <f t="shared" si="2"/>
        <v>10386.709999999999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32115.649999999998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1800.9600000000009</v>
      </c>
      <c r="D28" s="47">
        <f t="shared" si="3"/>
        <v>403.90000000000146</v>
      </c>
      <c r="E28" s="47">
        <f t="shared" si="3"/>
        <v>1301.8900000000012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3506.7500000000036</v>
      </c>
    </row>
    <row r="30" spans="2:16" x14ac:dyDescent="0.45">
      <c r="B30" s="62" t="s">
        <v>37</v>
      </c>
      <c r="C30" s="54">
        <v>2200</v>
      </c>
      <c r="D30" s="54">
        <v>2100</v>
      </c>
      <c r="E30" s="54">
        <v>2100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6400</v>
      </c>
    </row>
    <row r="31" spans="2:16" x14ac:dyDescent="0.45">
      <c r="B31" s="62" t="s">
        <v>38</v>
      </c>
      <c r="C31" s="54">
        <v>1034</v>
      </c>
      <c r="D31" s="54">
        <v>987</v>
      </c>
      <c r="E31" s="54">
        <v>987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3008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11" sqref="B11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0</v>
      </c>
    </row>
    <row r="5" spans="2:3" ht="30" customHeight="1" x14ac:dyDescent="0.45">
      <c r="B5" s="33" t="s">
        <v>41</v>
      </c>
      <c r="C5" s="33">
        <v>585</v>
      </c>
    </row>
    <row r="6" spans="2:3" ht="28.15" customHeight="1" x14ac:dyDescent="0.45">
      <c r="B6" s="64" t="s">
        <v>44</v>
      </c>
      <c r="C6" s="33">
        <v>605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SUM('2023'!P27)+('2024'!P28)</f>
        <v>2261.8700000000117</v>
      </c>
    </row>
    <row r="4" spans="2:3" ht="16.899999999999999" customHeight="1" x14ac:dyDescent="0.45">
      <c r="B4" s="38" t="s">
        <v>39</v>
      </c>
      <c r="C4" s="40">
        <f>'2023'!P12+'2024'!P12</f>
        <v>21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2024-04-05T02:53:44Z</dcterms:modified>
</cp:coreProperties>
</file>