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1A7C1EC1-9CDC-4E16-8C86-30A715DFB52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'2024'!$B$34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'2024'!$B$33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'2024'!$B$31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5" l="1"/>
  <c r="P34" i="15"/>
  <c r="P33" i="15"/>
  <c r="M31" i="15"/>
  <c r="L31" i="15"/>
  <c r="P29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P27" i="15" s="1"/>
  <c r="P25" i="15"/>
  <c r="P24" i="15"/>
  <c r="E23" i="15"/>
  <c r="D23" i="15"/>
  <c r="C23" i="15"/>
  <c r="P23" i="15" s="1"/>
  <c r="P22" i="15"/>
  <c r="N19" i="15"/>
  <c r="N31" i="15" s="1"/>
  <c r="M19" i="15"/>
  <c r="L19" i="15"/>
  <c r="K19" i="15"/>
  <c r="K31" i="15" s="1"/>
  <c r="J19" i="15"/>
  <c r="J31" i="15" s="1"/>
  <c r="I19" i="15"/>
  <c r="I31" i="15" s="1"/>
  <c r="H19" i="15"/>
  <c r="H31" i="15" s="1"/>
  <c r="G19" i="15"/>
  <c r="G31" i="15" s="1"/>
  <c r="F19" i="15"/>
  <c r="F31" i="15" s="1"/>
  <c r="P18" i="15"/>
  <c r="E17" i="15"/>
  <c r="E19" i="15" s="1"/>
  <c r="E31" i="15" s="1"/>
  <c r="D17" i="15"/>
  <c r="D19" i="15" s="1"/>
  <c r="D31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1" i="14"/>
  <c r="P30" i="14"/>
  <c r="G28" i="14"/>
  <c r="F28" i="14"/>
  <c r="E28" i="14"/>
  <c r="M26" i="14"/>
  <c r="K26" i="14"/>
  <c r="J26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L23" i="14"/>
  <c r="L26" i="14" s="1"/>
  <c r="K23" i="14"/>
  <c r="J23" i="14"/>
  <c r="P23" i="14" s="1"/>
  <c r="P22" i="14"/>
  <c r="K19" i="14"/>
  <c r="K28" i="14" s="1"/>
  <c r="J19" i="14"/>
  <c r="J28" i="14" s="1"/>
  <c r="I19" i="14"/>
  <c r="I28" i="14" s="1"/>
  <c r="H19" i="14"/>
  <c r="H28" i="14" s="1"/>
  <c r="G19" i="14"/>
  <c r="F19" i="14"/>
  <c r="E19" i="14"/>
  <c r="D19" i="14"/>
  <c r="D28" i="14" s="1"/>
  <c r="C19" i="14"/>
  <c r="P18" i="14"/>
  <c r="N17" i="14"/>
  <c r="N19" i="14" s="1"/>
  <c r="M17" i="14"/>
  <c r="M19" i="14" s="1"/>
  <c r="M28" i="14" s="1"/>
  <c r="L17" i="14"/>
  <c r="L19" i="14" s="1"/>
  <c r="L28" i="14" s="1"/>
  <c r="K17" i="14"/>
  <c r="J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P26" i="14"/>
  <c r="N28" i="14"/>
  <c r="C19" i="15"/>
  <c r="P17" i="14"/>
  <c r="C28" i="14"/>
  <c r="P28" i="14" s="1"/>
  <c r="C31" i="15" l="1"/>
  <c r="P31" i="15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6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<sst xmlns="http://schemas.openxmlformats.org/spreadsheetml/2006/main" count="83" uniqueCount="45">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</sst>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J26" sqref="J26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4"/>
  <sheetViews>
    <sheetView tabSelected="1" topLeftCell="A3" workbookViewId="0">
      <selection activeCell="J23" sqref="J23"/>
    </sheetView>
  </sheetViews>
  <sheetFormatPr baseColWidth="10" defaultRowHeight="14.25" x14ac:dyDescent="0.45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64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64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10045</v>
      </c>
      <c r="D17" s="10">
        <f>D11*Params!$C$5*(1-Params!$C$3)-Params!$C$4</f>
        <v>9585</v>
      </c>
      <c r="E17" s="10">
        <f>E11*Params!$C$5*(1-Params!$C$3)-Params!$C$4</f>
        <v>9585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29215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29215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4901.79</v>
      </c>
      <c r="D22" s="10">
        <v>4901.79</v>
      </c>
      <c r="E22" s="10">
        <v>5276.79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15080.369999999999</v>
      </c>
    </row>
    <row r="23" spans="2:16" x14ac:dyDescent="0.45">
      <c r="B23" s="9" t="s">
        <v>8</v>
      </c>
      <c r="C23" s="10">
        <f>1105.77+1867.57</f>
        <v>2973.34</v>
      </c>
      <c r="D23" s="10">
        <f>1105.77+1867.57</f>
        <v>2973.34</v>
      </c>
      <c r="E23" s="10">
        <f>1105.77+1867.57</f>
        <v>2973.34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8920.02</v>
      </c>
    </row>
    <row r="24" spans="2:16" x14ac:dyDescent="0.45">
      <c r="B24" s="55" t="s">
        <v>40</v>
      </c>
      <c r="C24" s="10">
        <v>475.2</v>
      </c>
      <c r="D24" s="10">
        <v>474.85</v>
      </c>
      <c r="E24" s="10">
        <v>474.85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1424.9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55" t="s">
        <v>43</v>
      </c>
      <c r="C26" s="10">
        <v>750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750</v>
      </c>
    </row>
    <row r="27" spans="2:16" x14ac:dyDescent="0.45">
      <c r="B27" s="8" t="s">
        <v>3</v>
      </c>
      <c r="C27" s="44">
        <f>SUM(C22:C26)</f>
        <v>9100.33</v>
      </c>
      <c r="D27" s="44">
        <f t="shared" ref="D27:N27" si="2">SUM(D22:D25)</f>
        <v>8349.98</v>
      </c>
      <c r="E27" s="44">
        <f t="shared" si="2"/>
        <v>8724.9800000000014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26175.29</v>
      </c>
    </row>
    <row r="28" spans="2:16" x14ac:dyDescent="0.45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4"/>
      <c r="P28" s="43"/>
    </row>
    <row r="29" spans="2:16" x14ac:dyDescent="0.45">
      <c r="B29" s="65" t="s">
        <v>44</v>
      </c>
      <c r="C29" s="66">
        <v>375</v>
      </c>
      <c r="D29" s="66">
        <v>375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P29" s="67">
        <f>SUM(C29:N29)</f>
        <v>750</v>
      </c>
    </row>
    <row r="30" spans="2:16" x14ac:dyDescent="0.4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P30" s="72"/>
    </row>
    <row r="31" spans="2:16" x14ac:dyDescent="0.45">
      <c r="B31" s="46" t="s">
        <v>36</v>
      </c>
      <c r="C31" s="47">
        <f t="shared" ref="C31:N31" si="3">C19-C27</f>
        <v>944.67000000000007</v>
      </c>
      <c r="D31" s="47">
        <f t="shared" si="3"/>
        <v>1235.0200000000004</v>
      </c>
      <c r="E31" s="47">
        <f t="shared" si="3"/>
        <v>860.01999999999862</v>
      </c>
      <c r="F31" s="47">
        <f t="shared" si="3"/>
        <v>0</v>
      </c>
      <c r="G31" s="47">
        <f t="shared" si="3"/>
        <v>0</v>
      </c>
      <c r="H31" s="47">
        <f t="shared" si="3"/>
        <v>0</v>
      </c>
      <c r="I31" s="47">
        <f t="shared" si="3"/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si="3"/>
        <v>0</v>
      </c>
      <c r="N31" s="47">
        <f t="shared" si="3"/>
        <v>0</v>
      </c>
      <c r="P31" s="59">
        <f>SUM(C31:N31)</f>
        <v>3039.7099999999991</v>
      </c>
    </row>
    <row r="33" spans="2:16" x14ac:dyDescent="0.45">
      <c r="B33" s="62" t="s">
        <v>37</v>
      </c>
      <c r="C33" s="54">
        <v>1100</v>
      </c>
      <c r="D33" s="54">
        <v>1050</v>
      </c>
      <c r="E33" s="54">
        <v>1050</v>
      </c>
      <c r="F33" s="54"/>
      <c r="G33" s="54"/>
      <c r="H33" s="54"/>
      <c r="I33" s="54"/>
      <c r="J33" s="54"/>
      <c r="K33" s="54"/>
      <c r="L33" s="54"/>
      <c r="M33" s="54"/>
      <c r="N33" s="54"/>
      <c r="P33" s="61">
        <f>SUM(C33:N33)</f>
        <v>3200</v>
      </c>
    </row>
    <row r="34" spans="2:16" x14ac:dyDescent="0.45">
      <c r="B34" s="62" t="s">
        <v>38</v>
      </c>
      <c r="C34" s="54">
        <v>475.2</v>
      </c>
      <c r="D34" s="54">
        <v>474.85</v>
      </c>
      <c r="E34" s="54">
        <v>474.85</v>
      </c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1424.9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5" t="s">
        <v>23</v>
      </c>
      <c r="C2" s="76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7" t="s">
        <v>33</v>
      </c>
      <c r="C2" s="77"/>
    </row>
    <row r="3" spans="2:3" ht="16.899999999999999" customHeight="1" x14ac:dyDescent="0.45">
      <c r="B3" s="38" t="s">
        <v>34</v>
      </c>
      <c r="C3" s="39">
        <f>'2023'!P28+'2024'!P31</f>
        <v>-243.69000000000051</v>
      </c>
    </row>
    <row r="4" spans="2:3" ht="16.899999999999999" customHeight="1" x14ac:dyDescent="0.45">
      <c r="B4" s="38" t="s">
        <v>39</v>
      </c>
      <c r="C4" s="40">
        <f>'2023'!P12+'2024'!P12</f>
        <v>18.5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2024-04-05T02:48:42Z</dcterms:modified>
</cp:coreProperties>
</file>