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D72D81CF-180A-4837-9179-68445BD664BB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'2024'!$B$26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26" i="16" l="1"/>
  <c r="K26" i="16"/>
  <c r="J26" i="16"/>
  <c r="N24" i="16"/>
  <c r="M24" i="16"/>
  <c r="L24" i="16"/>
  <c r="K24" i="16"/>
  <c r="J24" i="16"/>
  <c r="I24" i="16"/>
  <c r="H24" i="16"/>
  <c r="G24" i="16"/>
  <c r="G26" i="16" s="1"/>
  <c r="F24" i="16"/>
  <c r="E24" i="16"/>
  <c r="D23" i="16"/>
  <c r="D24" i="16" s="1"/>
  <c r="C23" i="16"/>
  <c r="C24" i="16" s="1"/>
  <c r="P24" i="16" s="1"/>
  <c r="P22" i="16"/>
  <c r="N19" i="16"/>
  <c r="N26" i="16" s="1"/>
  <c r="M19" i="16"/>
  <c r="M26" i="16" s="1"/>
  <c r="L19" i="16"/>
  <c r="K19" i="16"/>
  <c r="J19" i="16"/>
  <c r="I19" i="16"/>
  <c r="I26" i="16" s="1"/>
  <c r="H19" i="16"/>
  <c r="H26" i="16" s="1"/>
  <c r="G19" i="16"/>
  <c r="F19" i="16"/>
  <c r="F26" i="16" s="1"/>
  <c r="E19" i="16"/>
  <c r="E26" i="16" s="1"/>
  <c r="P18" i="16"/>
  <c r="D17" i="16"/>
  <c r="P17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P8" i="16" s="1"/>
  <c r="D8" i="16"/>
  <c r="C8" i="16"/>
  <c r="P7" i="16"/>
  <c r="P6" i="16"/>
  <c r="E26" i="15"/>
  <c r="D26" i="15"/>
  <c r="K24" i="15"/>
  <c r="J24" i="15"/>
  <c r="I24" i="15"/>
  <c r="H24" i="15"/>
  <c r="G24" i="15"/>
  <c r="F24" i="15"/>
  <c r="E24" i="15"/>
  <c r="D24" i="15"/>
  <c r="C24" i="15"/>
  <c r="N23" i="15"/>
  <c r="N24" i="15" s="1"/>
  <c r="M23" i="15"/>
  <c r="M24" i="15" s="1"/>
  <c r="L23" i="15"/>
  <c r="L24" i="15" s="1"/>
  <c r="K23" i="15"/>
  <c r="J23" i="15"/>
  <c r="I23" i="15"/>
  <c r="P22" i="15"/>
  <c r="N19" i="15"/>
  <c r="N26" i="15" s="1"/>
  <c r="K19" i="15"/>
  <c r="K26" i="15" s="1"/>
  <c r="H19" i="15"/>
  <c r="H26" i="15" s="1"/>
  <c r="G19" i="15"/>
  <c r="G26" i="15" s="1"/>
  <c r="F19" i="15"/>
  <c r="F26" i="15" s="1"/>
  <c r="E19" i="15"/>
  <c r="D19" i="15"/>
  <c r="C19" i="15"/>
  <c r="C26" i="15" s="1"/>
  <c r="P18" i="15"/>
  <c r="N17" i="15"/>
  <c r="M17" i="15"/>
  <c r="M19" i="15" s="1"/>
  <c r="M26" i="15" s="1"/>
  <c r="L17" i="15"/>
  <c r="L19" i="15" s="1"/>
  <c r="L26" i="15" s="1"/>
  <c r="K17" i="15"/>
  <c r="J17" i="15"/>
  <c r="J19" i="15" s="1"/>
  <c r="J26" i="15" s="1"/>
  <c r="I17" i="15"/>
  <c r="I19" i="15" s="1"/>
  <c r="I26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C26" i="16" l="1"/>
  <c r="P24" i="15"/>
  <c r="P26" i="15"/>
  <c r="P17" i="15"/>
  <c r="P23" i="16"/>
  <c r="P19" i="15"/>
  <c r="D19" i="16"/>
  <c r="D26" i="16" s="1"/>
  <c r="P23" i="15"/>
  <c r="P26" i="16" l="1"/>
  <c r="C3" i="13" s="1"/>
  <c r="P19" i="16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<sst xmlns="http://schemas.openxmlformats.org/spreadsheetml/2006/main" count="73" uniqueCount="39">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</sst>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C25" sqref="C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>
        <v>14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109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>
        <v>13</v>
      </c>
      <c r="J7" s="33">
        <v>20</v>
      </c>
      <c r="K7" s="33">
        <v>20</v>
      </c>
      <c r="L7" s="33">
        <v>19</v>
      </c>
      <c r="M7" s="33">
        <v>20</v>
      </c>
      <c r="N7" s="33">
        <v>19</v>
      </c>
      <c r="O7" s="31"/>
      <c r="P7" s="52">
        <f>SUM(C7:N7)</f>
        <v>111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1</v>
      </c>
      <c r="N8" s="32">
        <f t="shared" si="0"/>
        <v>0</v>
      </c>
      <c r="O8" s="31"/>
      <c r="P8" s="52">
        <f>SUM(C8:N8)</f>
        <v>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>
        <v>13</v>
      </c>
      <c r="J11" s="10">
        <v>20.5</v>
      </c>
      <c r="K11" s="10">
        <v>20</v>
      </c>
      <c r="L11" s="10">
        <v>19</v>
      </c>
      <c r="M11" s="10">
        <v>20</v>
      </c>
      <c r="N11" s="10">
        <v>19</v>
      </c>
      <c r="P11" s="53">
        <f>SUM(C11:N11)</f>
        <v>111.5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1.5</v>
      </c>
      <c r="K12" s="11">
        <v>1</v>
      </c>
      <c r="L12" s="11">
        <v>3</v>
      </c>
      <c r="M12" s="11">
        <v>1</v>
      </c>
      <c r="N12" s="11">
        <v>1</v>
      </c>
      <c r="P12" s="53">
        <f>SUM(C12:N12)</f>
        <v>7.5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5307</v>
      </c>
      <c r="J17" s="9">
        <f>J11*Params!$C$5*(1-Params!$C$3)-Params!$C$4</f>
        <v>8412</v>
      </c>
      <c r="K17" s="9">
        <f>K11*Params!$C$5*(1-Params!$C$3)-Params!$C$4</f>
        <v>8205</v>
      </c>
      <c r="L17" s="9">
        <f>L11*Params!$C$5*(1-Params!$C$3)-Params!$C$4</f>
        <v>7791</v>
      </c>
      <c r="M17" s="9">
        <f>M11*Params!$C$5*(1-Params!$C$3)-Params!$C$4</f>
        <v>8205</v>
      </c>
      <c r="N17" s="9">
        <f>N11*Params!$C$5*(1-Params!$C$3)-Params!$C$4</f>
        <v>7791</v>
      </c>
      <c r="O17" s="4"/>
      <c r="P17" s="37">
        <f>SUM(C17:N17)</f>
        <v>45711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5307</v>
      </c>
      <c r="J19" s="25">
        <f t="shared" si="1"/>
        <v>8412</v>
      </c>
      <c r="K19" s="25">
        <f t="shared" si="1"/>
        <v>8205</v>
      </c>
      <c r="L19" s="25">
        <f t="shared" si="1"/>
        <v>7791</v>
      </c>
      <c r="M19" s="25">
        <f t="shared" si="1"/>
        <v>8205</v>
      </c>
      <c r="N19" s="25">
        <f t="shared" si="1"/>
        <v>7791</v>
      </c>
      <c r="O19" s="5"/>
      <c r="P19" s="38">
        <f>SUM(C19:O19)</f>
        <v>45711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>
        <v>3272.82</v>
      </c>
      <c r="J22" s="9">
        <v>5003.4399999999996</v>
      </c>
      <c r="K22" s="9">
        <v>5003.4399999999996</v>
      </c>
      <c r="L22" s="9">
        <v>5003.4399999999996</v>
      </c>
      <c r="M22" s="9">
        <v>5003.4399999999996</v>
      </c>
      <c r="N22" s="9">
        <v>5003.4399999999996</v>
      </c>
      <c r="O22" s="4"/>
      <c r="P22" s="39">
        <f>SUM(C22:N22)</f>
        <v>28290.019999999997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>
        <f>696.54+1136.12</f>
        <v>1832.6599999999999</v>
      </c>
      <c r="J23" s="9">
        <f>1052.36+1729.13</f>
        <v>2781.49</v>
      </c>
      <c r="K23" s="9">
        <f>1052.36+1731.72</f>
        <v>2784.08</v>
      </c>
      <c r="L23" s="9">
        <f>1052.36+1730.85</f>
        <v>2783.21</v>
      </c>
      <c r="M23" s="9">
        <f>1052.36+1734.32</f>
        <v>2786.68</v>
      </c>
      <c r="N23" s="9">
        <f>1052.36+1730.85</f>
        <v>2783.21</v>
      </c>
      <c r="O23" s="4"/>
      <c r="P23" s="39">
        <f>SUM(C23:N23)</f>
        <v>15751.329999999998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5105.4799999999996</v>
      </c>
      <c r="J24" s="40">
        <f t="shared" si="2"/>
        <v>7784.9299999999994</v>
      </c>
      <c r="K24" s="40">
        <f t="shared" si="2"/>
        <v>7787.5199999999995</v>
      </c>
      <c r="L24" s="40">
        <f t="shared" si="2"/>
        <v>7786.65</v>
      </c>
      <c r="M24" s="40">
        <f t="shared" si="2"/>
        <v>7790.119999999999</v>
      </c>
      <c r="N24" s="40">
        <f t="shared" si="2"/>
        <v>7786.65</v>
      </c>
      <c r="O24" s="4"/>
      <c r="P24" s="41">
        <f>SUM(C24:N24)</f>
        <v>44041.35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201.52000000000044</v>
      </c>
      <c r="J26" s="44">
        <f t="shared" si="3"/>
        <v>627.07000000000062</v>
      </c>
      <c r="K26" s="44">
        <f t="shared" si="3"/>
        <v>417.48000000000047</v>
      </c>
      <c r="L26" s="44">
        <f t="shared" si="3"/>
        <v>4.3500000000003638</v>
      </c>
      <c r="M26" s="44">
        <f t="shared" si="3"/>
        <v>414.88000000000102</v>
      </c>
      <c r="N26" s="44">
        <f t="shared" si="3"/>
        <v>4.3500000000003638</v>
      </c>
      <c r="P26" s="54">
        <f>SUM(C26:O26)</f>
        <v>1669.6500000000033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4FBB-623B-40CF-A3D5-4FEA75285021}">
  <dimension ref="B1:P26"/>
  <sheetViews>
    <sheetView tabSelected="1" workbookViewId="0">
      <selection activeCell="C24" sqref="C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45">
      <c r="B7" s="8" t="s">
        <v>20</v>
      </c>
      <c r="C7" s="33">
        <v>22</v>
      </c>
      <c r="D7" s="33">
        <v>21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43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43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8619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17652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9033</v>
      </c>
      <c r="D19" s="25">
        <f t="shared" si="1"/>
        <v>8619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17652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4996.62</v>
      </c>
      <c r="D22" s="9">
        <v>4996.62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9993.24</v>
      </c>
    </row>
    <row r="23" spans="2:16" x14ac:dyDescent="0.45">
      <c r="B23" s="8" t="s">
        <v>8</v>
      </c>
      <c r="C23" s="9">
        <f>1066.03+1747.18</f>
        <v>2813.21</v>
      </c>
      <c r="D23" s="9">
        <f>1066.03+1745.46</f>
        <v>2811.49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5624.7</v>
      </c>
    </row>
    <row r="24" spans="2:16" x14ac:dyDescent="0.45">
      <c r="B24" s="7" t="s">
        <v>3</v>
      </c>
      <c r="C24" s="40">
        <f t="shared" ref="C24:N24" si="2">SUM(C22:C23)</f>
        <v>7809.83</v>
      </c>
      <c r="D24" s="40">
        <f t="shared" si="2"/>
        <v>7808.11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15617.939999999999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1223.17</v>
      </c>
      <c r="D26" s="44">
        <f t="shared" si="3"/>
        <v>810.89000000000033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2034.0600000000004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'2023'!P26+'2024'!P26</f>
        <v>3703.7100000000037</v>
      </c>
    </row>
    <row r="4" spans="2:3" ht="16.899999999999999" customHeight="1" x14ac:dyDescent="0.45">
      <c r="B4" s="34" t="s">
        <v>26</v>
      </c>
      <c r="C4" s="36">
        <f>SUM('2023'!P12)+('2024'!P12)</f>
        <v>7.5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2024-03-04T19:28:48Z</dcterms:modified>
</cp:coreProperties>
</file>