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81750A7F-CB1F-4242-9942-597F93C56A40}" xr6:coauthVersionLast="47" xr6:coauthVersionMax="47" xr10:uidLastSave="{00000000-0000-0000-0000-000000000000}"/>
  <bookViews>
    <workbookView xWindow="-98" yWindow="-98" windowWidth="22695" windowHeight="14476" activeTab="2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'2024'!$B$34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'2024'!$B$33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'2024'!$B$31</definedName>
    <definedName name="SORTIES" localSheetId="0">'2022'!$B$21</definedName>
    <definedName name="SORTIES" localSheetId="1">'2023'!$B$22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'2024'!$B$23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'2024'!$B$19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8" i="15" l="1"/>
  <c r="E8" i="15"/>
  <c r="F8" i="15"/>
  <c r="G8" i="15"/>
  <c r="H8" i="15"/>
  <c r="I8" i="15"/>
  <c r="J8" i="15"/>
  <c r="K8" i="15"/>
  <c r="L8" i="15"/>
  <c r="M8" i="15"/>
  <c r="N8" i="15"/>
  <c r="P34" i="15"/>
  <c r="P33" i="15"/>
  <c r="N31" i="15"/>
  <c r="M31" i="15"/>
  <c r="L31" i="15"/>
  <c r="J31" i="15"/>
  <c r="G31" i="15"/>
  <c r="P29" i="15"/>
  <c r="L27" i="15"/>
  <c r="K27" i="15"/>
  <c r="J27" i="15"/>
  <c r="I27" i="15"/>
  <c r="H27" i="15"/>
  <c r="G27" i="15"/>
  <c r="F27" i="15"/>
  <c r="E27" i="15"/>
  <c r="C27" i="15"/>
  <c r="P26" i="15"/>
  <c r="C25" i="15"/>
  <c r="P25" i="15" s="1"/>
  <c r="P24" i="15"/>
  <c r="P23" i="15"/>
  <c r="D23" i="15"/>
  <c r="D27" i="15" s="1"/>
  <c r="C23" i="15"/>
  <c r="P22" i="15"/>
  <c r="L19" i="15"/>
  <c r="K19" i="15"/>
  <c r="K31" i="15" s="1"/>
  <c r="J19" i="15"/>
  <c r="I19" i="15"/>
  <c r="I31" i="15" s="1"/>
  <c r="H19" i="15"/>
  <c r="H31" i="15" s="1"/>
  <c r="G19" i="15"/>
  <c r="F19" i="15"/>
  <c r="F31" i="15" s="1"/>
  <c r="E19" i="15"/>
  <c r="E31" i="15" s="1"/>
  <c r="C19" i="15"/>
  <c r="C31" i="15" s="1"/>
  <c r="P18" i="15"/>
  <c r="P17" i="15"/>
  <c r="D17" i="15"/>
  <c r="D19" i="15" s="1"/>
  <c r="D31" i="15" s="1"/>
  <c r="C17" i="15"/>
  <c r="P14" i="15"/>
  <c r="P13" i="15"/>
  <c r="P12" i="15"/>
  <c r="P11" i="15"/>
  <c r="C8" i="15"/>
  <c r="P7" i="15"/>
  <c r="P6" i="15"/>
  <c r="P36" i="14"/>
  <c r="P35" i="14"/>
  <c r="P31" i="14"/>
  <c r="M29" i="14"/>
  <c r="K29" i="14"/>
  <c r="H29" i="14"/>
  <c r="E29" i="14"/>
  <c r="C29" i="14"/>
  <c r="P29" i="14" s="1"/>
  <c r="P28" i="14"/>
  <c r="P27" i="14"/>
  <c r="P26" i="14"/>
  <c r="P25" i="14"/>
  <c r="N24" i="14"/>
  <c r="N29" i="14" s="1"/>
  <c r="M24" i="14"/>
  <c r="L24" i="14"/>
  <c r="L29" i="14" s="1"/>
  <c r="K24" i="14"/>
  <c r="J24" i="14"/>
  <c r="J29" i="14" s="1"/>
  <c r="I24" i="14"/>
  <c r="I29" i="14" s="1"/>
  <c r="H24" i="14"/>
  <c r="G24" i="14"/>
  <c r="G29" i="14" s="1"/>
  <c r="F24" i="14"/>
  <c r="F29" i="14" s="1"/>
  <c r="E24" i="14"/>
  <c r="D24" i="14"/>
  <c r="D29" i="14" s="1"/>
  <c r="C24" i="14"/>
  <c r="P24" i="14" s="1"/>
  <c r="P23" i="14"/>
  <c r="L20" i="14"/>
  <c r="G20" i="14"/>
  <c r="G33" i="14" s="1"/>
  <c r="D20" i="14"/>
  <c r="P19" i="14"/>
  <c r="P18" i="14"/>
  <c r="N17" i="14"/>
  <c r="N20" i="14" s="1"/>
  <c r="N33" i="14" s="1"/>
  <c r="M17" i="14"/>
  <c r="M20" i="14" s="1"/>
  <c r="M33" i="14" s="1"/>
  <c r="L17" i="14"/>
  <c r="K17" i="14"/>
  <c r="K20" i="14" s="1"/>
  <c r="K33" i="14" s="1"/>
  <c r="J17" i="14"/>
  <c r="J20" i="14" s="1"/>
  <c r="J33" i="14" s="1"/>
  <c r="I17" i="14"/>
  <c r="I20" i="14" s="1"/>
  <c r="I33" i="14" s="1"/>
  <c r="H17" i="14"/>
  <c r="H20" i="14" s="1"/>
  <c r="H33" i="14" s="1"/>
  <c r="G17" i="14"/>
  <c r="F17" i="14"/>
  <c r="F20" i="14" s="1"/>
  <c r="F33" i="14" s="1"/>
  <c r="E17" i="14"/>
  <c r="E20" i="14" s="1"/>
  <c r="E33" i="14" s="1"/>
  <c r="D17" i="14"/>
  <c r="C17" i="14"/>
  <c r="C20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P8" i="14" s="1"/>
  <c r="C8" i="14"/>
  <c r="P7" i="14"/>
  <c r="P6" i="14"/>
  <c r="P33" i="12"/>
  <c r="P32" i="12"/>
  <c r="L30" i="12"/>
  <c r="H30" i="12"/>
  <c r="G30" i="12"/>
  <c r="E30" i="12"/>
  <c r="D30" i="12"/>
  <c r="P28" i="12"/>
  <c r="N26" i="12"/>
  <c r="L26" i="12"/>
  <c r="K26" i="12"/>
  <c r="J26" i="12"/>
  <c r="I26" i="12"/>
  <c r="H26" i="12"/>
  <c r="G26" i="12"/>
  <c r="F26" i="12"/>
  <c r="E26" i="12"/>
  <c r="D26" i="12"/>
  <c r="C26" i="12"/>
  <c r="P25" i="12"/>
  <c r="P24" i="12"/>
  <c r="N23" i="12"/>
  <c r="M23" i="12"/>
  <c r="P23" i="12" s="1"/>
  <c r="P22" i="12"/>
  <c r="N19" i="12"/>
  <c r="N30" i="12" s="1"/>
  <c r="M19" i="12"/>
  <c r="L19" i="12"/>
  <c r="K19" i="12"/>
  <c r="K30" i="12" s="1"/>
  <c r="J19" i="12"/>
  <c r="J30" i="12" s="1"/>
  <c r="I19" i="12"/>
  <c r="I30" i="12" s="1"/>
  <c r="H19" i="12"/>
  <c r="G19" i="12"/>
  <c r="F19" i="12"/>
  <c r="F30" i="12" s="1"/>
  <c r="E19" i="12"/>
  <c r="D19" i="12"/>
  <c r="C19" i="12"/>
  <c r="C30" i="12" s="1"/>
  <c r="P18" i="12"/>
  <c r="P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8" i="15" l="1"/>
  <c r="P30" i="12"/>
  <c r="P20" i="14"/>
  <c r="C33" i="14"/>
  <c r="L33" i="14"/>
  <c r="P26" i="12"/>
  <c r="D33" i="14"/>
  <c r="P31" i="15"/>
  <c r="P27" i="15"/>
  <c r="P19" i="12"/>
  <c r="M26" i="12"/>
  <c r="M30" i="12" s="1"/>
  <c r="P19" i="15"/>
  <c r="P17" i="14"/>
  <c r="P33" i="14" l="1"/>
  <c r="C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57115316-EF6E-4EC0-847D-99C4C82BDA6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9" authorId="0" shapeId="0" xr:uid="{B002C6BE-9DEA-4D8B-801B-6F703E6A3C0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C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C052A112-8719-4D85-BFB8-905F1EF7245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partir de Mars 2024 (A verifier)</t>
        </r>
      </text>
    </comment>
    <comment ref="M28" authorId="0" shapeId="0" xr:uid="{69DE9A74-B18E-44EA-BF47-D299D891E9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D31" authorId="1" shapeId="0" xr:uid="{00000000-0006-0000-0100-000002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  <comment ref="F3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</commentList>
</comments>
</file>

<file path=xl/sharedStrings.xml><?xml version="1.0" encoding="utf-8"?>
<sst xmlns="http://schemas.openxmlformats.org/spreadsheetml/2006/main" count="127" uniqueCount="50">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</sst>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12" borderId="2" xfId="0" applyNumberFormat="1" applyFont="1" applyFill="1" applyBorder="1"/>
    <xf numFmtId="0" fontId="0" fillId="13" borderId="1" xfId="0" applyFill="1" applyBorder="1" applyProtection="1">
      <protection locked="0"/>
    </xf>
    <xf numFmtId="0" fontId="0" fillId="13" borderId="1" xfId="0" applyFill="1" applyBorder="1"/>
    <xf numFmtId="0" fontId="1" fillId="1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3" borderId="1" xfId="0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3" workbookViewId="0">
      <selection activeCell="N35" sqref="N3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72" t="s">
        <v>9</v>
      </c>
    </row>
    <row r="2" spans="2:16" x14ac:dyDescent="0.45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45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65">
        <v>2000</v>
      </c>
      <c r="N25" s="56"/>
      <c r="O25" s="4"/>
      <c r="P25" s="43">
        <f>SUM(C25:N25)</f>
        <v>2000</v>
      </c>
    </row>
    <row r="26" spans="2:16" x14ac:dyDescent="0.45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6" t="s">
        <v>42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70">
        <v>500</v>
      </c>
      <c r="P28" s="68">
        <f>SUM(C28:N28)</f>
        <v>500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45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45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opLeftCell="B5" workbookViewId="0">
      <selection activeCell="G31" sqref="G31"/>
    </sheetView>
  </sheetViews>
  <sheetFormatPr baseColWidth="10" defaultRowHeight="14.25" x14ac:dyDescent="0.45"/>
  <cols>
    <col min="1" max="1" width="3" customWidth="1"/>
    <col min="2" max="2" width="28" customWidth="1"/>
    <col min="14" max="14" width="18.73046875" bestFit="1" customWidth="1"/>
    <col min="15" max="15" width="4" customWidth="1"/>
    <col min="16" max="16" width="11" style="48" customWidth="1"/>
  </cols>
  <sheetData>
    <row r="1" spans="2:16" x14ac:dyDescent="0.45">
      <c r="B1" s="72" t="s">
        <v>9</v>
      </c>
    </row>
    <row r="2" spans="2:16" x14ac:dyDescent="0.45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45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45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45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45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45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45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45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45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45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10">
        <v>6000</v>
      </c>
      <c r="M28" s="10">
        <v>3000</v>
      </c>
      <c r="N28" s="10"/>
      <c r="O28" s="4"/>
      <c r="P28" s="43">
        <f t="shared" si="2"/>
        <v>9000</v>
      </c>
    </row>
    <row r="29" spans="2:16" x14ac:dyDescent="0.45">
      <c r="B29" s="69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45">
      <c r="B31" s="66" t="s">
        <v>42</v>
      </c>
      <c r="C31" s="67"/>
      <c r="D31" s="70">
        <v>500</v>
      </c>
      <c r="E31" s="67">
        <v>500</v>
      </c>
      <c r="F31" s="67">
        <v>500</v>
      </c>
      <c r="G31" s="67"/>
      <c r="H31" s="67"/>
      <c r="I31" s="67"/>
      <c r="J31" s="67"/>
      <c r="K31" s="67"/>
      <c r="L31" s="67"/>
      <c r="M31" s="67"/>
      <c r="N31" s="67"/>
      <c r="P31" s="68">
        <f>SUM(C31:N31)</f>
        <v>1500</v>
      </c>
    </row>
    <row r="33" spans="2:16" x14ac:dyDescent="0.45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45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45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45">
      <c r="P37"/>
    </row>
    <row r="38" spans="2:16" x14ac:dyDescent="0.45">
      <c r="P38"/>
    </row>
    <row r="39" spans="2:16" x14ac:dyDescent="0.45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4AD6-2AEE-4F78-8DCF-B38C494255C2}">
  <dimension ref="B1:P34"/>
  <sheetViews>
    <sheetView tabSelected="1" topLeftCell="B3" workbookViewId="0">
      <selection activeCell="C25" sqref="C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72" t="s">
        <v>9</v>
      </c>
    </row>
    <row r="2" spans="2:16" x14ac:dyDescent="0.45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38</v>
      </c>
    </row>
    <row r="7" spans="2:16" x14ac:dyDescent="0.45">
      <c r="B7" s="9" t="s">
        <v>21</v>
      </c>
      <c r="C7" s="37">
        <v>21</v>
      </c>
      <c r="D7" s="37">
        <v>21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42</v>
      </c>
    </row>
    <row r="8" spans="2:16" x14ac:dyDescent="0.45">
      <c r="B8" s="18" t="s">
        <v>22</v>
      </c>
      <c r="C8" s="64">
        <f t="shared" ref="C8:L8" si="0">C7-C6</f>
        <v>2</v>
      </c>
      <c r="D8" s="64">
        <f t="shared" ref="D8" si="1">D7-D6</f>
        <v>2</v>
      </c>
      <c r="E8" s="64">
        <f t="shared" ref="E8" si="2">E7-E6</f>
        <v>0</v>
      </c>
      <c r="F8" s="64">
        <f t="shared" ref="F8" si="3">F7-F6</f>
        <v>0</v>
      </c>
      <c r="G8" s="64">
        <f t="shared" ref="G8" si="4">G7-G6</f>
        <v>0</v>
      </c>
      <c r="H8" s="64">
        <f t="shared" ref="H8" si="5">H7-H6</f>
        <v>0</v>
      </c>
      <c r="I8" s="64">
        <f t="shared" ref="I8" si="6">I7-I6</f>
        <v>0</v>
      </c>
      <c r="J8" s="64">
        <f t="shared" ref="J8" si="7">J7-J6</f>
        <v>0</v>
      </c>
      <c r="K8" s="64">
        <f t="shared" ref="K8" si="8">K7-K6</f>
        <v>0</v>
      </c>
      <c r="L8" s="64">
        <f t="shared" ref="L8" si="9">L7-L6</f>
        <v>0</v>
      </c>
      <c r="M8" s="64">
        <f t="shared" ref="M8" si="10">M7-M6</f>
        <v>0</v>
      </c>
      <c r="N8" s="64">
        <f t="shared" ref="N8" si="11">N7-N6</f>
        <v>0</v>
      </c>
      <c r="O8" s="36"/>
      <c r="P8" s="58">
        <f>SUM(C8:N8)</f>
        <v>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</v>
      </c>
      <c r="D11" s="11">
        <v>21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42</v>
      </c>
    </row>
    <row r="12" spans="2:16" x14ac:dyDescent="0.45">
      <c r="B12" s="9" t="s">
        <v>16</v>
      </c>
      <c r="C12" s="12">
        <v>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1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C11*Params!$C$7*(1-Params!$C$3)-Params!$C$4</f>
        <v>12483</v>
      </c>
      <c r="D17" s="10">
        <f>D11*Params!$C$7*(1-Params!$C$3)-Params!$C$4</f>
        <v>12483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24966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L19" si="12">SUM(C17:C18)</f>
        <v>12483</v>
      </c>
      <c r="D19" s="28">
        <f t="shared" si="12"/>
        <v>12483</v>
      </c>
      <c r="E19" s="28">
        <f t="shared" si="12"/>
        <v>0</v>
      </c>
      <c r="F19" s="28">
        <f t="shared" si="12"/>
        <v>0</v>
      </c>
      <c r="G19" s="28">
        <f t="shared" si="12"/>
        <v>0</v>
      </c>
      <c r="H19" s="28">
        <f t="shared" si="12"/>
        <v>0</v>
      </c>
      <c r="I19" s="28">
        <f t="shared" si="12"/>
        <v>0</v>
      </c>
      <c r="J19" s="28">
        <f t="shared" si="12"/>
        <v>0</v>
      </c>
      <c r="K19" s="28">
        <f t="shared" si="12"/>
        <v>0</v>
      </c>
      <c r="L19" s="28">
        <f t="shared" si="12"/>
        <v>0</v>
      </c>
      <c r="M19" s="28"/>
      <c r="N19" s="28"/>
      <c r="O19" s="5"/>
      <c r="P19" s="42">
        <f>SUM(C19:O19)</f>
        <v>24966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5966.71</v>
      </c>
      <c r="D22" s="10">
        <v>5966.71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 t="shared" ref="P22:P27" si="13">SUM(C22:N22)</f>
        <v>11933.42</v>
      </c>
    </row>
    <row r="23" spans="2:16" x14ac:dyDescent="0.45">
      <c r="B23" s="9" t="s">
        <v>8</v>
      </c>
      <c r="C23" s="10">
        <f>1358.07+2547.16</f>
        <v>3905.2299999999996</v>
      </c>
      <c r="D23" s="10">
        <f>1358.07+2547.98</f>
        <v>3906.05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 t="shared" si="13"/>
        <v>7811.28</v>
      </c>
    </row>
    <row r="24" spans="2:16" x14ac:dyDescent="0.45">
      <c r="B24" s="55" t="s">
        <v>40</v>
      </c>
      <c r="C24" s="10">
        <v>643.048</v>
      </c>
      <c r="D24" s="10">
        <v>618.36400000000003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si="13"/>
        <v>1261.412</v>
      </c>
    </row>
    <row r="25" spans="2:16" s="10" customFormat="1" x14ac:dyDescent="0.45">
      <c r="B25" s="10" t="s">
        <v>49</v>
      </c>
      <c r="C25" s="10">
        <f>41.62+35.8</f>
        <v>77.419999999999987</v>
      </c>
      <c r="P25" s="43">
        <f t="shared" si="13"/>
        <v>77.419999999999987</v>
      </c>
    </row>
    <row r="26" spans="2:16" x14ac:dyDescent="0.45">
      <c r="B26" s="55" t="s">
        <v>41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71"/>
      <c r="N26" s="56"/>
      <c r="O26" s="4"/>
      <c r="P26" s="43">
        <f t="shared" si="13"/>
        <v>0</v>
      </c>
    </row>
    <row r="27" spans="2:16" x14ac:dyDescent="0.45">
      <c r="B27" s="8" t="s">
        <v>3</v>
      </c>
      <c r="C27" s="44">
        <f t="shared" ref="C27:L27" si="14">SUM(C22:C26)</f>
        <v>10592.407999999999</v>
      </c>
      <c r="D27" s="44">
        <f t="shared" si="14"/>
        <v>10491.124</v>
      </c>
      <c r="E27" s="44">
        <f t="shared" si="14"/>
        <v>0</v>
      </c>
      <c r="F27" s="44">
        <f t="shared" si="14"/>
        <v>0</v>
      </c>
      <c r="G27" s="44">
        <f t="shared" si="14"/>
        <v>0</v>
      </c>
      <c r="H27" s="44">
        <f t="shared" si="14"/>
        <v>0</v>
      </c>
      <c r="I27" s="44">
        <f t="shared" si="14"/>
        <v>0</v>
      </c>
      <c r="J27" s="44">
        <f t="shared" si="14"/>
        <v>0</v>
      </c>
      <c r="K27" s="44">
        <f t="shared" si="14"/>
        <v>0</v>
      </c>
      <c r="L27" s="44">
        <f t="shared" si="14"/>
        <v>0</v>
      </c>
      <c r="M27" s="44"/>
      <c r="N27" s="44"/>
      <c r="O27" s="4"/>
      <c r="P27" s="61">
        <f t="shared" si="13"/>
        <v>21083.531999999999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66" t="s">
        <v>42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70"/>
      <c r="P29" s="68">
        <f>SUM(C29:N29)</f>
        <v>0</v>
      </c>
    </row>
    <row r="30" spans="2:16" x14ac:dyDescent="0.45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45">
      <c r="B31" s="46" t="s">
        <v>36</v>
      </c>
      <c r="C31" s="47">
        <f t="shared" ref="C31:N31" si="15">C19-C27</f>
        <v>1890.5920000000006</v>
      </c>
      <c r="D31" s="47">
        <f t="shared" si="15"/>
        <v>1991.8760000000002</v>
      </c>
      <c r="E31" s="47">
        <f t="shared" si="15"/>
        <v>0</v>
      </c>
      <c r="F31" s="47">
        <f t="shared" si="15"/>
        <v>0</v>
      </c>
      <c r="G31" s="47">
        <f t="shared" si="15"/>
        <v>0</v>
      </c>
      <c r="H31" s="47">
        <f t="shared" si="15"/>
        <v>0</v>
      </c>
      <c r="I31" s="47">
        <f t="shared" si="15"/>
        <v>0</v>
      </c>
      <c r="J31" s="47">
        <f t="shared" si="15"/>
        <v>0</v>
      </c>
      <c r="K31" s="47">
        <f t="shared" si="15"/>
        <v>0</v>
      </c>
      <c r="L31" s="47">
        <f t="shared" si="15"/>
        <v>0</v>
      </c>
      <c r="M31" s="47">
        <f t="shared" si="15"/>
        <v>0</v>
      </c>
      <c r="N31" s="47">
        <f t="shared" si="15"/>
        <v>0</v>
      </c>
      <c r="P31" s="60">
        <f>SUM(C31:O31)</f>
        <v>3882.4680000000008</v>
      </c>
    </row>
    <row r="33" spans="2:16" x14ac:dyDescent="0.45">
      <c r="B33" s="63" t="s">
        <v>37</v>
      </c>
      <c r="C33" s="54">
        <v>1452</v>
      </c>
      <c r="D33" s="54">
        <v>1386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P33" s="62">
        <f>SUM(C33:N33)</f>
        <v>2838</v>
      </c>
    </row>
    <row r="34" spans="2:16" x14ac:dyDescent="0.45">
      <c r="B34" s="63" t="s">
        <v>38</v>
      </c>
      <c r="C34" s="54">
        <v>643.048</v>
      </c>
      <c r="D34" s="54">
        <v>618.36400000000003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P34" s="62">
        <f>SUM(C34:N34)</f>
        <v>1261.412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activeCell="C7" sqref="C7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4" t="s">
        <v>23</v>
      </c>
      <c r="C2" s="75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44</v>
      </c>
      <c r="C5" s="33">
        <v>570</v>
      </c>
    </row>
    <row r="6" spans="2:3" ht="25.9" customHeight="1" x14ac:dyDescent="0.45">
      <c r="B6" s="33" t="s">
        <v>45</v>
      </c>
      <c r="C6" s="33">
        <v>600</v>
      </c>
    </row>
    <row r="7" spans="2:3" ht="25.9" customHeight="1" x14ac:dyDescent="0.45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6" t="s">
        <v>33</v>
      </c>
      <c r="C2" s="76"/>
    </row>
    <row r="3" spans="2:3" ht="16.899999999999999" customHeight="1" x14ac:dyDescent="0.45">
      <c r="B3" s="38" t="s">
        <v>34</v>
      </c>
      <c r="C3" s="39">
        <f>SUM('2022'!P30,'2023'!P33,'2024'!P31)</f>
        <v>-8737.1820000000007</v>
      </c>
    </row>
    <row r="4" spans="2:3" ht="16.899999999999999" customHeight="1" x14ac:dyDescent="0.45">
      <c r="B4" s="38" t="s">
        <v>39</v>
      </c>
      <c r="C4" s="40">
        <f>'2022'!P12+'2023'!P12+'2024'!P12</f>
        <v>26.5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2024-03-04T17:42:27Z</dcterms:modified>
</cp:coreProperties>
</file>