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39994573-6E26-414D-AD15-F9CF2BD93EA5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'2024'!$B$15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'2024'!$B$17</definedName>
    <definedName name="ENTREES">#REF!</definedName>
    <definedName name="ENTREES_ASTREINTE" localSheetId="0">'2023'!$B$18</definedName>
    <definedName name="ENTREES_ASTREINTE" localSheetId="1">'2024'!$B$19</definedName>
    <definedName name="ENTREES_ASTREINTE">#REF!</definedName>
    <definedName name="ENTREES_FACTURE" localSheetId="0">'2023'!$B$17</definedName>
    <definedName name="ENTREES_FACTURE" localSheetId="1">'2024'!$B$18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'2023'!$B$26</definedName>
    <definedName name="SOLDE" localSheetId="1">'2024'!$B$27</definedName>
    <definedName name="SORTIES" localSheetId="0">'2023'!$B$21</definedName>
    <definedName name="SORTIES" localSheetId="1">'2024'!$B$22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'2024'!$B$20</definedName>
    <definedName name="TOTAL_ENTREES">#REF!</definedName>
    <definedName name="TOTAL_SORTIES" localSheetId="0">'2023'!$B$24</definedName>
    <definedName name="TOTAL_SORTIES" localSheetId="1">'2024'!$B$25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14" i="16" l="1"/>
  <c r="J27" i="16"/>
  <c r="N25" i="16"/>
  <c r="M25" i="16"/>
  <c r="L25" i="16"/>
  <c r="K25" i="16"/>
  <c r="K27" i="16" s="1"/>
  <c r="J25" i="16"/>
  <c r="I25" i="16"/>
  <c r="H25" i="16"/>
  <c r="G25" i="16"/>
  <c r="F25" i="16"/>
  <c r="E25" i="16"/>
  <c r="D24" i="16"/>
  <c r="D25" i="16" s="1"/>
  <c r="C24" i="16"/>
  <c r="P24" i="16" s="1"/>
  <c r="P23" i="16"/>
  <c r="N20" i="16"/>
  <c r="N27" i="16" s="1"/>
  <c r="M20" i="16"/>
  <c r="M27" i="16" s="1"/>
  <c r="L20" i="16"/>
  <c r="K20" i="16"/>
  <c r="J20" i="16"/>
  <c r="I20" i="16"/>
  <c r="I27" i="16" s="1"/>
  <c r="H20" i="16"/>
  <c r="G20" i="16"/>
  <c r="G27" i="16" s="1"/>
  <c r="F20" i="16"/>
  <c r="F27" i="16" s="1"/>
  <c r="E20" i="16"/>
  <c r="E27" i="16" s="1"/>
  <c r="P19" i="16"/>
  <c r="D18" i="16"/>
  <c r="C18" i="16"/>
  <c r="C20" i="16" s="1"/>
  <c r="P15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M26" i="15"/>
  <c r="L26" i="15"/>
  <c r="G26" i="15"/>
  <c r="E26" i="15"/>
  <c r="D26" i="15"/>
  <c r="M24" i="15"/>
  <c r="L24" i="15"/>
  <c r="K24" i="15"/>
  <c r="J24" i="15"/>
  <c r="I24" i="15"/>
  <c r="H24" i="15"/>
  <c r="G24" i="15"/>
  <c r="F24" i="15"/>
  <c r="E24" i="15"/>
  <c r="D24" i="15"/>
  <c r="C24" i="15"/>
  <c r="N23" i="15"/>
  <c r="P23" i="15" s="1"/>
  <c r="P22" i="15"/>
  <c r="M19" i="15"/>
  <c r="L19" i="15"/>
  <c r="K19" i="15"/>
  <c r="K26" i="15" s="1"/>
  <c r="J19" i="15"/>
  <c r="J26" i="15" s="1"/>
  <c r="I19" i="15"/>
  <c r="I26" i="15" s="1"/>
  <c r="H19" i="15"/>
  <c r="H26" i="15" s="1"/>
  <c r="G19" i="15"/>
  <c r="F19" i="15"/>
  <c r="F26" i="15" s="1"/>
  <c r="E19" i="15"/>
  <c r="D19" i="15"/>
  <c r="C19" i="15"/>
  <c r="C26" i="15" s="1"/>
  <c r="P18" i="15"/>
  <c r="P17" i="15"/>
  <c r="N17" i="15"/>
  <c r="N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P8" i="15" s="1"/>
  <c r="C8" i="15"/>
  <c r="P7" i="15"/>
  <c r="P6" i="15"/>
  <c r="H27" i="16" l="1"/>
  <c r="P18" i="16"/>
  <c r="P8" i="16"/>
  <c r="L27" i="16"/>
  <c r="D20" i="16"/>
  <c r="D27" i="16" s="1"/>
  <c r="C25" i="16"/>
  <c r="N24" i="15"/>
  <c r="N26" i="15" s="1"/>
  <c r="P26" i="15" s="1"/>
  <c r="P19" i="15"/>
  <c r="P25" i="16" l="1"/>
  <c r="C27" i="16"/>
  <c r="P27" i="16" s="1"/>
  <c r="C3" i="13" s="1"/>
  <c r="P24" i="15"/>
  <c r="P20" i="16"/>
</calcChain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<sst xmlns="http://schemas.openxmlformats.org/spreadsheetml/2006/main" count="74" uniqueCount="40">
  <si>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</si>
  <si>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</si>
  <si>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</si>
  <si>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</si>
  <si>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</si>
  <si>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</si>
  <si>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</si>
  <si>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</si>
  <si>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</si>
  <si>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</si>
  <si>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</si>
  <si>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</si>
  <si>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</si>
  <si>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</si>
  <si>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</si>
  <si>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</si>
  <si>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</si>
  <si>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</si>
  <si>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</si>
  <si>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</si>
  <si>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</si>
  <si>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</si>
  <si>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</si>
  <si>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</si>
  <si>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</si>
  <si>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</si>
  <si>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</si>
  <si>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</si>
  <si>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</si>
  <si>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</si>
  <si>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</si>
  <si>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</si>
  <si>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</si>
  <si>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</si>
  <si>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</si>
  <si>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</si>
  <si>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</si>
  <si>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</si>
  <si>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</si>
  <si>
    <t>Exceptionnel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</si>
</sst>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0" borderId="11" xfId="0" applyBorder="1" applyProtection="1">
      <protection locked="0"/>
    </xf>
    <xf numFmtId="0" fontId="0" fillId="0" borderId="11" xfId="0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6"/>
  <sheetViews>
    <sheetView workbookViewId="0">
      <selection activeCell="D29" sqref="D29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9</v>
      </c>
      <c r="O6" s="31"/>
      <c r="P6" s="52">
        <f>SUM(C6:N6)</f>
        <v>9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8</v>
      </c>
      <c r="O7" s="31"/>
      <c r="P7" s="52">
        <f>SUM(C7:N7)</f>
        <v>8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-1</v>
      </c>
      <c r="O8" s="31"/>
      <c r="P8" s="52">
        <f>SUM(C8:N8)</f>
        <v>-1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8</v>
      </c>
      <c r="P11" s="53">
        <f>SUM(C11:N11)</f>
        <v>8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>
        <v>1</v>
      </c>
      <c r="P12" s="53">
        <f>SUM(C12:N12)</f>
        <v>1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3752.2000000000003</v>
      </c>
      <c r="O17" s="4"/>
      <c r="P17" s="37">
        <f>SUM(C17:N17)</f>
        <v>3752.2000000000003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3752.2000000000003</v>
      </c>
      <c r="O19" s="5"/>
      <c r="P19" s="38">
        <f>SUM(C19:O19)</f>
        <v>3752.2000000000003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2634.3</v>
      </c>
      <c r="O22" s="4"/>
      <c r="P22" s="39">
        <f>SUM(C22:N22)</f>
        <v>2634.3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557.97+1044.32</f>
        <v>1602.29</v>
      </c>
      <c r="O23" s="4"/>
      <c r="P23" s="39">
        <f>SUM(C23:N23)</f>
        <v>1602.29</v>
      </c>
    </row>
    <row r="24" spans="2:16" x14ac:dyDescent="0.4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4236.59</v>
      </c>
      <c r="O24" s="4"/>
      <c r="P24" s="41">
        <f>SUM(C24:N24)</f>
        <v>4236.59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-484.38999999999987</v>
      </c>
      <c r="P26" s="54">
        <f>SUM(C26:O26)</f>
        <v>-484.38999999999987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98542-3E66-469E-883D-06EFF3DA09AA}">
  <dimension ref="B1:P27"/>
  <sheetViews>
    <sheetView tabSelected="1" workbookViewId="0">
      <selection activeCell="P13" sqref="P13:P1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38</v>
      </c>
    </row>
    <row r="7" spans="2:16" x14ac:dyDescent="0.45">
      <c r="B7" s="8" t="s">
        <v>20</v>
      </c>
      <c r="C7" s="33">
        <v>22</v>
      </c>
      <c r="D7" s="33">
        <v>17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39</v>
      </c>
    </row>
    <row r="8" spans="2:16" x14ac:dyDescent="0.45">
      <c r="B8" s="16" t="s">
        <v>21</v>
      </c>
      <c r="C8" s="32">
        <f t="shared" ref="C8:N8" si="0">C7-C6</f>
        <v>3</v>
      </c>
      <c r="D8" s="32">
        <f t="shared" si="0"/>
        <v>-2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1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17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39</v>
      </c>
    </row>
    <row r="12" spans="2:16" x14ac:dyDescent="0.45">
      <c r="B12" s="8" t="s">
        <v>15</v>
      </c>
      <c r="C12" s="11"/>
      <c r="D12" s="11">
        <v>2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2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65" t="s">
        <v>39</v>
      </c>
      <c r="C14" s="66"/>
      <c r="D14" s="66">
        <v>2</v>
      </c>
      <c r="E14" s="66"/>
      <c r="F14" s="66"/>
      <c r="G14" s="66"/>
      <c r="H14" s="66"/>
      <c r="I14" s="66"/>
      <c r="J14" s="66"/>
      <c r="K14" s="66"/>
      <c r="L14" s="66"/>
      <c r="M14" s="66"/>
      <c r="N14" s="66"/>
      <c r="P14" s="53">
        <f>SUM(C14:N14)</f>
        <v>2</v>
      </c>
    </row>
    <row r="15" spans="2:16" x14ac:dyDescent="0.45">
      <c r="B15" s="16" t="s">
        <v>14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53">
        <f>SUM(C15:N15)</f>
        <v>0</v>
      </c>
    </row>
    <row r="16" spans="2:16" x14ac:dyDescent="0.45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8"/>
    </row>
    <row r="17" spans="2:16" x14ac:dyDescent="0.45">
      <c r="B17" s="6" t="s">
        <v>0</v>
      </c>
      <c r="C17" s="58"/>
      <c r="D17" s="58"/>
      <c r="E17" s="58"/>
      <c r="F17" s="22"/>
      <c r="G17" s="58"/>
      <c r="H17" s="22"/>
      <c r="I17" s="58"/>
      <c r="J17" s="22"/>
      <c r="K17" s="58"/>
      <c r="L17" s="22"/>
      <c r="M17" s="58"/>
      <c r="N17" s="22"/>
      <c r="P17" s="49"/>
    </row>
    <row r="18" spans="2:16" x14ac:dyDescent="0.45">
      <c r="B18" s="8" t="s">
        <v>6</v>
      </c>
      <c r="C18" s="9">
        <f>C11*Params!$C$5*(1-Params!$C$3)-Params!$C$4</f>
        <v>10449.800000000001</v>
      </c>
      <c r="D18" s="9">
        <f>D11*Params!$C$5*(1-Params!$C$3)-Params!$C$4</f>
        <v>8057.8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18507.600000000002</v>
      </c>
    </row>
    <row r="19" spans="2:16" x14ac:dyDescent="0.45">
      <c r="B19" s="8" t="s">
        <v>14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4"/>
      <c r="P19" s="37">
        <f>SUM(C19:N19)</f>
        <v>0</v>
      </c>
    </row>
    <row r="20" spans="2:16" x14ac:dyDescent="0.45">
      <c r="B20" s="24" t="s">
        <v>2</v>
      </c>
      <c r="C20" s="25">
        <f t="shared" ref="C20:N20" si="1">SUM(C18:C19)</f>
        <v>10449.800000000001</v>
      </c>
      <c r="D20" s="25">
        <f t="shared" si="1"/>
        <v>8057.8</v>
      </c>
      <c r="E20" s="25">
        <f t="shared" si="1"/>
        <v>0</v>
      </c>
      <c r="F20" s="25">
        <f t="shared" si="1"/>
        <v>0</v>
      </c>
      <c r="G20" s="25">
        <f t="shared" si="1"/>
        <v>0</v>
      </c>
      <c r="H20" s="25">
        <f t="shared" si="1"/>
        <v>0</v>
      </c>
      <c r="I20" s="25">
        <f t="shared" si="1"/>
        <v>0</v>
      </c>
      <c r="J20" s="25">
        <f t="shared" si="1"/>
        <v>0</v>
      </c>
      <c r="K20" s="25">
        <f t="shared" si="1"/>
        <v>0</v>
      </c>
      <c r="L20" s="25">
        <f t="shared" si="1"/>
        <v>0</v>
      </c>
      <c r="M20" s="25">
        <f t="shared" si="1"/>
        <v>0</v>
      </c>
      <c r="N20" s="25">
        <f t="shared" si="1"/>
        <v>0</v>
      </c>
      <c r="O20" s="5"/>
      <c r="P20" s="38">
        <f>SUM(C20:O20)</f>
        <v>18507.600000000002</v>
      </c>
    </row>
    <row r="21" spans="2:16" x14ac:dyDescent="0.45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45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45">
      <c r="B23" s="8" t="s">
        <v>7</v>
      </c>
      <c r="C23" s="9">
        <v>5625.3</v>
      </c>
      <c r="D23" s="9">
        <v>5625.3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11250.6</v>
      </c>
    </row>
    <row r="24" spans="2:16" x14ac:dyDescent="0.45">
      <c r="B24" s="8" t="s">
        <v>8</v>
      </c>
      <c r="C24" s="9">
        <f>1174.6+2235.84</f>
        <v>3410.44</v>
      </c>
      <c r="D24" s="9">
        <f>1174.6+2234.46</f>
        <v>3409.06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4"/>
      <c r="P24" s="39">
        <f>SUM(C24:N24)</f>
        <v>6819.5</v>
      </c>
    </row>
    <row r="25" spans="2:16" x14ac:dyDescent="0.45">
      <c r="B25" s="7" t="s">
        <v>3</v>
      </c>
      <c r="C25" s="40">
        <f t="shared" ref="C25:N25" si="2">SUM(C23:C24)</f>
        <v>9035.74</v>
      </c>
      <c r="D25" s="40">
        <f t="shared" si="2"/>
        <v>9034.36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18070.099999999999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3">C20-C25</f>
        <v>1414.0600000000013</v>
      </c>
      <c r="D27" s="44">
        <f t="shared" si="3"/>
        <v>-976.5600000000004</v>
      </c>
      <c r="E27" s="44">
        <f t="shared" si="3"/>
        <v>0</v>
      </c>
      <c r="F27" s="44">
        <f t="shared" si="3"/>
        <v>0</v>
      </c>
      <c r="G27" s="44">
        <f t="shared" si="3"/>
        <v>0</v>
      </c>
      <c r="H27" s="44">
        <f t="shared" si="3"/>
        <v>0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SUM(C27:O27)</f>
        <v>437.50000000000091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2" t="s">
        <v>22</v>
      </c>
      <c r="C2" s="63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520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4" t="s">
        <v>23</v>
      </c>
      <c r="C2" s="64"/>
    </row>
    <row r="3" spans="2:3" ht="16.899999999999999" customHeight="1" x14ac:dyDescent="0.45">
      <c r="B3" s="34" t="s">
        <v>24</v>
      </c>
      <c r="C3" s="35">
        <f>'2023'!P26+'2024'!P27</f>
        <v>-46.889999999998963</v>
      </c>
    </row>
    <row r="4" spans="2:3" ht="16.899999999999999" customHeight="1" x14ac:dyDescent="0.45">
      <c r="B4" s="34" t="s">
        <v>26</v>
      </c>
      <c r="C4" s="36">
        <f>SUM('2023'!P12)+('2024'!P12)</f>
        <v>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2024-03-04T17:17:13Z</dcterms:modified>
</cp:coreProperties>
</file>