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FC05880-7840-46BA-A213-5769513F2D3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E26" i="15"/>
  <c r="F26" i="15"/>
  <c r="G26" i="15"/>
  <c r="H26" i="15"/>
  <c r="I26" i="15"/>
  <c r="J26" i="15"/>
  <c r="K26" i="15"/>
  <c r="L26" i="15"/>
  <c r="M26" i="15"/>
  <c r="N26" i="15"/>
  <c r="D26" i="15"/>
  <c r="P31" i="15"/>
  <c r="P30" i="15"/>
  <c r="P24" i="15"/>
  <c r="D23" i="15"/>
  <c r="C23" i="15"/>
  <c r="P23" i="15" s="1"/>
  <c r="P22" i="15"/>
  <c r="N19" i="15"/>
  <c r="N28" i="15" s="1"/>
  <c r="M19" i="15"/>
  <c r="L19" i="15"/>
  <c r="K19" i="15"/>
  <c r="J19" i="15"/>
  <c r="J28" i="15" s="1"/>
  <c r="I19" i="15"/>
  <c r="H19" i="15"/>
  <c r="H28" i="15" s="1"/>
  <c r="G19" i="15"/>
  <c r="G28" i="15" s="1"/>
  <c r="F19" i="15"/>
  <c r="F28" i="15" s="1"/>
  <c r="E19" i="15"/>
  <c r="E28" i="15" s="1"/>
  <c r="P18" i="15"/>
  <c r="D17" i="15"/>
  <c r="D19" i="15" s="1"/>
  <c r="C17" i="15"/>
  <c r="C19" i="15" s="1"/>
  <c r="P14" i="15"/>
  <c r="P13" i="15"/>
  <c r="P12" i="15"/>
  <c r="C4" i="13" s="1"/>
  <c r="P11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N27" i="14"/>
  <c r="H27" i="14"/>
  <c r="G27" i="14"/>
  <c r="F27" i="14"/>
  <c r="N25" i="14"/>
  <c r="M25" i="14"/>
  <c r="L25" i="14"/>
  <c r="H25" i="14"/>
  <c r="G25" i="14"/>
  <c r="F25" i="14"/>
  <c r="E25" i="14"/>
  <c r="D25" i="14"/>
  <c r="C25" i="14"/>
  <c r="P24" i="14"/>
  <c r="N23" i="14"/>
  <c r="M23" i="14"/>
  <c r="L23" i="14"/>
  <c r="K23" i="14"/>
  <c r="K25" i="14" s="1"/>
  <c r="J23" i="14"/>
  <c r="J25" i="14" s="1"/>
  <c r="I23" i="14"/>
  <c r="I25" i="14" s="1"/>
  <c r="P22" i="14"/>
  <c r="N19" i="14"/>
  <c r="M19" i="14"/>
  <c r="M27" i="14" s="1"/>
  <c r="L19" i="14"/>
  <c r="L27" i="14" s="1"/>
  <c r="K19" i="14"/>
  <c r="K27" i="14" s="1"/>
  <c r="J19" i="14"/>
  <c r="H19" i="14"/>
  <c r="G19" i="14"/>
  <c r="F19" i="14"/>
  <c r="E19" i="14"/>
  <c r="E27" i="14" s="1"/>
  <c r="D19" i="14"/>
  <c r="D27" i="14" s="1"/>
  <c r="C19" i="14"/>
  <c r="P19" i="14" s="1"/>
  <c r="P18" i="14"/>
  <c r="N17" i="14"/>
  <c r="M17" i="14"/>
  <c r="L17" i="14"/>
  <c r="K17" i="14"/>
  <c r="J17" i="14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I28" i="15" l="1"/>
  <c r="L28" i="15"/>
  <c r="M28" i="15"/>
  <c r="D28" i="15"/>
  <c r="P8" i="15"/>
  <c r="C26" i="15"/>
  <c r="P26" i="15" s="1"/>
  <c r="K28" i="15"/>
  <c r="C28" i="15"/>
  <c r="P19" i="15"/>
  <c r="I27" i="14"/>
  <c r="J27" i="14"/>
  <c r="P25" i="14"/>
  <c r="C27" i="14"/>
  <c r="P27" i="14" s="1"/>
  <c r="P17" i="15"/>
  <c r="P23" i="14"/>
  <c r="P17" i="14"/>
  <c r="P28" i="15" l="1"/>
  <c r="C3" i="13" s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<sst xmlns="http://schemas.openxmlformats.org/spreadsheetml/2006/main" count="82" uniqueCount="45">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</sst>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N31" sqref="N31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21</v>
      </c>
      <c r="K7" s="37">
        <v>21</v>
      </c>
      <c r="L7" s="37">
        <v>22</v>
      </c>
      <c r="M7" s="37">
        <v>21</v>
      </c>
      <c r="N7" s="37">
        <v>20</v>
      </c>
      <c r="O7" s="36"/>
      <c r="P7" s="57">
        <f>SUM(C7:N7)</f>
        <v>125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2</v>
      </c>
      <c r="K8" s="63">
        <f t="shared" si="0"/>
        <v>2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11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21</v>
      </c>
      <c r="K11" s="11">
        <v>21</v>
      </c>
      <c r="L11" s="11">
        <v>22</v>
      </c>
      <c r="M11" s="11">
        <v>21</v>
      </c>
      <c r="N11" s="11">
        <v>20</v>
      </c>
      <c r="P11" s="58">
        <f>SUM(C11:N11)</f>
        <v>125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9677</v>
      </c>
      <c r="J17" s="10">
        <f>J11*Params!$C$5*(1-Params!$C$3)-Params!$C$4</f>
        <v>10164.6</v>
      </c>
      <c r="K17" s="10">
        <f>K11*Params!$C$5*(1-Params!$C$3)-Params!$C$4</f>
        <v>10164.6</v>
      </c>
      <c r="L17" s="10">
        <f>L11*Params!$C$5*(1-Params!$C$3)-Params!$C$4</f>
        <v>10652.2</v>
      </c>
      <c r="M17" s="10">
        <f>M11*Params!$C$5*(1-Params!$C$3)-Params!$C$4</f>
        <v>10164.6</v>
      </c>
      <c r="N17" s="10">
        <f>N11*Params!$C$5*(1-Params!$C$3)-Params!$C$4</f>
        <v>9677</v>
      </c>
      <c r="O17" s="4"/>
      <c r="P17" s="41">
        <f>SUM(C17:N17)</f>
        <v>60499.999999999993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9677</v>
      </c>
      <c r="J19" s="28">
        <f t="shared" si="1"/>
        <v>10164.6</v>
      </c>
      <c r="K19" s="28">
        <f t="shared" si="1"/>
        <v>10164.6</v>
      </c>
      <c r="L19" s="28">
        <f t="shared" si="1"/>
        <v>10652.2</v>
      </c>
      <c r="M19" s="28">
        <f t="shared" si="1"/>
        <v>10164.6</v>
      </c>
      <c r="N19" s="28">
        <f t="shared" si="1"/>
        <v>9677</v>
      </c>
      <c r="O19" s="5"/>
      <c r="P19" s="42">
        <f>SUM(C19:O19)</f>
        <v>60499.999999999993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5309.42</v>
      </c>
      <c r="J22" s="10">
        <v>5306.85</v>
      </c>
      <c r="K22" s="10">
        <v>5306.85</v>
      </c>
      <c r="L22" s="10">
        <v>5306.85</v>
      </c>
      <c r="M22" s="10">
        <v>5306.85</v>
      </c>
      <c r="N22" s="10">
        <v>5306.85</v>
      </c>
      <c r="O22" s="4"/>
      <c r="P22" s="43">
        <f>SUM(C22:N22)</f>
        <v>31843.67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1186.12+2243.26</f>
        <v>3429.38</v>
      </c>
      <c r="J23" s="10">
        <f>1188.69+2244.36</f>
        <v>3433.05</v>
      </c>
      <c r="K23" s="10">
        <f>1188.69+2245.39</f>
        <v>3434.08</v>
      </c>
      <c r="L23" s="10">
        <f>1188.69+2244.36</f>
        <v>3433.05</v>
      </c>
      <c r="M23" s="10">
        <f>1188.69+2244.36</f>
        <v>3433.05</v>
      </c>
      <c r="N23" s="10">
        <f>1188.69+2244.36</f>
        <v>3433.05</v>
      </c>
      <c r="O23" s="4"/>
      <c r="P23" s="43">
        <f>SUM(C23:N23)</f>
        <v>20595.66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471.28</v>
      </c>
      <c r="J24" s="10">
        <v>489.84399999999999</v>
      </c>
      <c r="K24" s="10">
        <v>489.84399999999999</v>
      </c>
      <c r="L24" s="10">
        <v>508.40800000000002</v>
      </c>
      <c r="M24" s="10">
        <v>489.84399999999999</v>
      </c>
      <c r="N24" s="10">
        <v>1266.28</v>
      </c>
      <c r="O24" s="4"/>
      <c r="P24" s="43">
        <f>SUM(C24:N24)</f>
        <v>3715.5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9210.08</v>
      </c>
      <c r="J25" s="44">
        <f t="shared" si="2"/>
        <v>9229.7440000000006</v>
      </c>
      <c r="K25" s="44">
        <f t="shared" si="2"/>
        <v>9230.7739999999994</v>
      </c>
      <c r="L25" s="44">
        <f t="shared" si="2"/>
        <v>9248.3080000000009</v>
      </c>
      <c r="M25" s="44">
        <f t="shared" si="2"/>
        <v>9229.7440000000006</v>
      </c>
      <c r="N25" s="44">
        <f t="shared" si="2"/>
        <v>10006.180000000002</v>
      </c>
      <c r="O25" s="4"/>
      <c r="P25" s="60">
        <f>SUM(C25:N25)</f>
        <v>56154.83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466.92000000000007</v>
      </c>
      <c r="J27" s="47">
        <f t="shared" si="3"/>
        <v>934.85599999999977</v>
      </c>
      <c r="K27" s="47">
        <f t="shared" si="3"/>
        <v>933.82600000000093</v>
      </c>
      <c r="L27" s="47">
        <f t="shared" si="3"/>
        <v>1403.8919999999998</v>
      </c>
      <c r="M27" s="47">
        <f t="shared" si="3"/>
        <v>934.85599999999977</v>
      </c>
      <c r="N27" s="47">
        <f t="shared" si="3"/>
        <v>-329.18000000000211</v>
      </c>
      <c r="P27" s="59">
        <f>SUM(C27:O27)</f>
        <v>4345.1699999999983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>
        <v>1040</v>
      </c>
      <c r="J29" s="54">
        <v>1092</v>
      </c>
      <c r="K29" s="54">
        <v>1092</v>
      </c>
      <c r="L29" s="54">
        <v>1144</v>
      </c>
      <c r="M29" s="54">
        <v>1092</v>
      </c>
      <c r="N29" s="54">
        <v>1040</v>
      </c>
      <c r="P29" s="61">
        <f>SUM(C29:N29)</f>
        <v>6500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>
        <v>471.28</v>
      </c>
      <c r="J30" s="54">
        <v>489.84399999999999</v>
      </c>
      <c r="K30" s="54">
        <v>489.84399999999999</v>
      </c>
      <c r="L30" s="54">
        <v>508.40800000000002</v>
      </c>
      <c r="M30" s="54">
        <v>489.84399999999999</v>
      </c>
      <c r="N30" s="54">
        <v>371.28</v>
      </c>
      <c r="P30" s="61">
        <f>SUM(C30:N30)</f>
        <v>2820.5</v>
      </c>
    </row>
    <row r="32" spans="2:16" x14ac:dyDescent="0.45">
      <c r="N32" s="54" t="s">
        <v>42</v>
      </c>
      <c r="P32" s="61">
        <f>(P29*0.357) + 1395</f>
        <v>3715.5</v>
      </c>
    </row>
    <row r="33" spans="14:16" x14ac:dyDescent="0.45">
      <c r="N33" s="54" t="s">
        <v>43</v>
      </c>
      <c r="P33" s="61">
        <f>P32-P30</f>
        <v>895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34D2-3A63-4F93-9972-B55EFECA5E23}">
  <dimension ref="B1:P31"/>
  <sheetViews>
    <sheetView tabSelected="1" topLeftCell="B2" workbookViewId="0">
      <selection activeCell="E33" sqref="E33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45">
      <c r="B7" s="9" t="s">
        <v>21</v>
      </c>
      <c r="C7" s="37">
        <v>22</v>
      </c>
      <c r="D7" s="37">
        <v>21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43</v>
      </c>
    </row>
    <row r="8" spans="2:16" x14ac:dyDescent="0.45">
      <c r="B8" s="18" t="s">
        <v>22</v>
      </c>
      <c r="C8" s="63">
        <f t="shared" ref="C8:H8" si="0">C7-C6</f>
        <v>3</v>
      </c>
      <c r="D8" s="63">
        <f t="shared" si="0"/>
        <v>2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/>
      <c r="J8" s="63"/>
      <c r="K8" s="63"/>
      <c r="L8" s="63"/>
      <c r="M8" s="63"/>
      <c r="N8" s="63"/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10652.2</v>
      </c>
      <c r="D17" s="10">
        <f>D11*Params!$C$5*(1-Params!$C$3)-Params!$C$4</f>
        <v>10164.6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20816.800000000003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10652.2</v>
      </c>
      <c r="D19" s="28">
        <f t="shared" si="1"/>
        <v>10164.6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20816.800000000003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5297.58</v>
      </c>
      <c r="D22" s="10">
        <v>5297.58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10595.16</v>
      </c>
    </row>
    <row r="23" spans="2:16" x14ac:dyDescent="0.45">
      <c r="B23" s="9" t="s">
        <v>8</v>
      </c>
      <c r="C23" s="10">
        <f>1202.52+2261.3</f>
        <v>3463.82</v>
      </c>
      <c r="D23" s="10">
        <f>1202.52+2261.3</f>
        <v>3463.82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6927.64</v>
      </c>
    </row>
    <row r="24" spans="2:16" x14ac:dyDescent="0.45">
      <c r="B24" s="55" t="s">
        <v>40</v>
      </c>
      <c r="C24" s="10">
        <v>508.40800000000002</v>
      </c>
      <c r="D24" s="10">
        <v>489.84399999999999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998.25199999999995</v>
      </c>
    </row>
    <row r="25" spans="2:16" x14ac:dyDescent="0.45">
      <c r="B25" s="55" t="s">
        <v>44</v>
      </c>
      <c r="C25" s="69"/>
      <c r="D25" s="69"/>
      <c r="E25" s="69">
        <v>1253.33</v>
      </c>
      <c r="F25" s="69"/>
      <c r="G25" s="69"/>
      <c r="H25" s="69"/>
      <c r="I25" s="69"/>
      <c r="J25" s="69"/>
      <c r="K25" s="69"/>
      <c r="L25" s="69"/>
      <c r="M25" s="69"/>
      <c r="N25" s="69"/>
      <c r="O25" s="4"/>
      <c r="P25" s="43">
        <f>SUM(C25:N25)</f>
        <v>1253.33</v>
      </c>
    </row>
    <row r="26" spans="2:16" x14ac:dyDescent="0.45">
      <c r="B26" s="8" t="s">
        <v>3</v>
      </c>
      <c r="C26" s="44">
        <f t="shared" ref="C26:N26" si="2">SUM(C22:C24)</f>
        <v>9269.8079999999991</v>
      </c>
      <c r="D26" s="44">
        <f>SUM(D22:D25)</f>
        <v>9251.2439999999988</v>
      </c>
      <c r="E26" s="44">
        <f t="shared" ref="E26:N26" si="3">SUM(E22:E25)</f>
        <v>1253.33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19774.381999999998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4">C19-C26</f>
        <v>1382.3920000000016</v>
      </c>
      <c r="D28" s="47">
        <f t="shared" si="4"/>
        <v>913.35600000000159</v>
      </c>
      <c r="E28" s="47">
        <f t="shared" si="4"/>
        <v>-1253.33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SUM(C28:O28)</f>
        <v>1042.4180000000033</v>
      </c>
    </row>
    <row r="30" spans="2:16" x14ac:dyDescent="0.45">
      <c r="B30" s="62" t="s">
        <v>37</v>
      </c>
      <c r="C30" s="54">
        <v>1144</v>
      </c>
      <c r="D30" s="54">
        <v>1092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2236</v>
      </c>
    </row>
    <row r="31" spans="2:16" x14ac:dyDescent="0.45">
      <c r="B31" s="62" t="s">
        <v>38</v>
      </c>
      <c r="C31" s="54">
        <v>508.40800000000002</v>
      </c>
      <c r="D31" s="54">
        <v>489.84399999999999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998.25199999999995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'2023'!P27+'2024'!P28</f>
        <v>5387.5880000000016</v>
      </c>
    </row>
    <row r="4" spans="2:3" ht="16.899999999999999" customHeight="1" x14ac:dyDescent="0.45">
      <c r="B4" s="38" t="s">
        <v>39</v>
      </c>
      <c r="C4" s="40">
        <f>'2023'!P12+'2024'!P12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2024-03-20T11:28:13Z</dcterms:modified>
</cp:coreProperties>
</file>