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51A7F688-C6F7-421B-8D8D-0204C65477D8}" xr6:coauthVersionLast="47" xr6:coauthVersionMax="47" xr10:uidLastSave="{00000000-0000-0000-0000-000000000000}"/>
  <bookViews>
    <workbookView xWindow="-98" yWindow="-98" windowWidth="22695" windowHeight="14476" activeTab="1" xr2:uid="{00000000-000D-0000-FFFF-FFFF00000000}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'2024'!$B$27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'2024'!$B$25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5" i="16" l="1"/>
  <c r="M25" i="16"/>
  <c r="I25" i="16"/>
  <c r="H25" i="16"/>
  <c r="G25" i="16"/>
  <c r="F25" i="16"/>
  <c r="E25" i="16"/>
  <c r="D25" i="16"/>
  <c r="P24" i="16"/>
  <c r="L25" i="16"/>
  <c r="K25" i="16"/>
  <c r="J25" i="16"/>
  <c r="P22" i="16"/>
  <c r="J19" i="16"/>
  <c r="I19" i="16"/>
  <c r="I27" i="16" s="1"/>
  <c r="H19" i="16"/>
  <c r="H27" i="16" s="1"/>
  <c r="G19" i="16"/>
  <c r="G27" i="16" s="1"/>
  <c r="F19" i="16"/>
  <c r="E19" i="16"/>
  <c r="E27" i="16" s="1"/>
  <c r="D19" i="16"/>
  <c r="P18" i="16"/>
  <c r="N19" i="16"/>
  <c r="M19" i="16"/>
  <c r="L19" i="16"/>
  <c r="L27" i="16" s="1"/>
  <c r="K19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I25" i="15"/>
  <c r="H25" i="15"/>
  <c r="G25" i="15"/>
  <c r="F25" i="15"/>
  <c r="E25" i="15"/>
  <c r="D25" i="15"/>
  <c r="C25" i="15"/>
  <c r="P24" i="15"/>
  <c r="N23" i="15"/>
  <c r="N25" i="15" s="1"/>
  <c r="M23" i="15"/>
  <c r="M25" i="15" s="1"/>
  <c r="L23" i="15"/>
  <c r="L25" i="15" s="1"/>
  <c r="K23" i="15"/>
  <c r="K25" i="15" s="1"/>
  <c r="J23" i="15"/>
  <c r="J25" i="15" s="1"/>
  <c r="P22" i="15"/>
  <c r="N19" i="15"/>
  <c r="I19" i="15"/>
  <c r="I27" i="15" s="1"/>
  <c r="H19" i="15"/>
  <c r="H27" i="15" s="1"/>
  <c r="G19" i="15"/>
  <c r="G27" i="15" s="1"/>
  <c r="F19" i="15"/>
  <c r="F27" i="15" s="1"/>
  <c r="E19" i="15"/>
  <c r="E27" i="15" s="1"/>
  <c r="D19" i="15"/>
  <c r="C19" i="15"/>
  <c r="C27" i="15" s="1"/>
  <c r="P18" i="15"/>
  <c r="N17" i="15"/>
  <c r="M17" i="15"/>
  <c r="M19" i="15" s="1"/>
  <c r="L17" i="15"/>
  <c r="L19" i="15" s="1"/>
  <c r="K17" i="15"/>
  <c r="K19" i="15" s="1"/>
  <c r="K27" i="15" s="1"/>
  <c r="J17" i="15"/>
  <c r="J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25" i="15" l="1"/>
  <c r="F27" i="16"/>
  <c r="J27" i="15"/>
  <c r="D27" i="16"/>
  <c r="K27" i="16"/>
  <c r="M27" i="16"/>
  <c r="N27" i="16"/>
  <c r="J27" i="16"/>
  <c r="P8" i="16"/>
  <c r="P8" i="15"/>
  <c r="L27" i="15"/>
  <c r="M27" i="15"/>
  <c r="P19" i="15"/>
  <c r="N27" i="15"/>
  <c r="P23" i="15"/>
  <c r="D27" i="15"/>
  <c r="P17" i="15"/>
  <c r="P27" i="15" l="1"/>
  <c r="C23" i="16"/>
  <c r="C17" i="16"/>
  <c r="C19" i="16" l="1"/>
  <c r="P17" i="16"/>
  <c r="C25" i="16"/>
  <c r="P25" i="16" s="1"/>
  <c r="P23" i="16"/>
  <c r="P19" i="16" l="1"/>
  <c r="C27" i="16"/>
  <c r="P27" i="16" s="1"/>
  <c r="C3" i="13" s="1"/>
</calcChain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<sst xmlns="http://schemas.openxmlformats.org/spreadsheetml/2006/main" count="75" uniqueCount="40">
  <si>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</si>
  <si>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</si>
  <si>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</si>
  <si>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</si>
  <si>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</si>
  <si>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</si>
  <si>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</si>
  <si>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</si>
  <si>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</si>
  <si>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</si>
  <si>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</si>
  <si>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</si>
  <si>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</si>
  <si>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</si>
  <si>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</si>
  <si>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</si>
  <si>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</si>
  <si>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</si>
  <si>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</si>
  <si>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</si>
  <si>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</si>
  <si>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</si>
  <si>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</si>
  <si>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</si>
  <si>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</si>
  <si>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</si>
  <si>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</si>
  <si>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</si>
  <si>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</si>
  <si>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</si>
  <si>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</si>
  <si>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</si>
  <si>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</si>
  <si>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</si>
  <si>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</si>
  <si>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</si>
  <si>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</si>
  <si>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</si>
  <si>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(Août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</si>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</sst>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workbookViewId="0">
      <selection activeCell="M13" sqref="M1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/>
      <c r="D6" s="56"/>
      <c r="E6" s="56"/>
      <c r="F6" s="33"/>
      <c r="G6" s="33"/>
      <c r="H6" s="33"/>
      <c r="I6" s="33"/>
      <c r="J6" s="33">
        <v>3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79</v>
      </c>
    </row>
    <row r="7" spans="2:16" x14ac:dyDescent="0.45">
      <c r="B7" s="8" t="s">
        <v>20</v>
      </c>
      <c r="C7" s="33"/>
      <c r="D7" s="33"/>
      <c r="E7" s="33"/>
      <c r="F7" s="33"/>
      <c r="G7" s="33"/>
      <c r="H7" s="33"/>
      <c r="I7" s="33"/>
      <c r="J7" s="33">
        <v>3</v>
      </c>
      <c r="K7" s="33">
        <v>20</v>
      </c>
      <c r="L7" s="33">
        <v>19.5</v>
      </c>
      <c r="M7" s="33">
        <v>18</v>
      </c>
      <c r="N7" s="33">
        <v>19</v>
      </c>
      <c r="O7" s="31"/>
      <c r="P7" s="52">
        <f>SUM(C7:N7)</f>
        <v>79.5</v>
      </c>
    </row>
    <row r="8" spans="2:16" x14ac:dyDescent="0.45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1</v>
      </c>
      <c r="L8" s="32">
        <f t="shared" si="0"/>
        <v>0.5</v>
      </c>
      <c r="M8" s="32">
        <f t="shared" si="0"/>
        <v>-1</v>
      </c>
      <c r="N8" s="32">
        <f t="shared" si="0"/>
        <v>0</v>
      </c>
      <c r="O8" s="31"/>
      <c r="P8" s="52">
        <f>SUM(C8:N8)</f>
        <v>0.5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/>
      <c r="D11" s="10"/>
      <c r="E11" s="10"/>
      <c r="F11" s="10"/>
      <c r="G11" s="10"/>
      <c r="H11" s="10"/>
      <c r="I11" s="10"/>
      <c r="J11" s="10">
        <v>3</v>
      </c>
      <c r="K11" s="10">
        <v>20</v>
      </c>
      <c r="L11" s="10">
        <v>19.5</v>
      </c>
      <c r="M11" s="10">
        <v>18.5</v>
      </c>
      <c r="N11" s="10">
        <v>19</v>
      </c>
      <c r="P11" s="53">
        <f>SUM(C11:N11)</f>
        <v>80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>
        <v>1</v>
      </c>
      <c r="L12" s="11">
        <v>2.5</v>
      </c>
      <c r="M12" s="11">
        <v>2.5</v>
      </c>
      <c r="N12" s="11">
        <v>1</v>
      </c>
      <c r="P12" s="53">
        <f>SUM(C12:N12)</f>
        <v>7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/>
      <c r="D17" s="9"/>
      <c r="E17" s="9"/>
      <c r="F17" s="9"/>
      <c r="G17" s="9"/>
      <c r="H17" s="9"/>
      <c r="I17" s="9"/>
      <c r="J17" s="9">
        <f>J11*Params!$C$5*(1-Params!$C$3)-Params!$C$4</f>
        <v>1443</v>
      </c>
      <c r="K17" s="9">
        <f>K11*Params!$C$5*(1-Params!$C$3)-Params!$C$4</f>
        <v>10045</v>
      </c>
      <c r="L17" s="9">
        <f>L11*Params!$C$5*(1-Params!$C$3)-Params!$C$4</f>
        <v>9792</v>
      </c>
      <c r="M17" s="9">
        <f>M11*Params!$C$5*(1-Params!$C$3)-Params!$C$4</f>
        <v>9286</v>
      </c>
      <c r="N17" s="9">
        <f>N11*Params!$C$5*(1-Params!$C$3)-Params!$C$4</f>
        <v>9539</v>
      </c>
      <c r="O17" s="4"/>
      <c r="P17" s="37">
        <f>SUM(C17:N17)</f>
        <v>40105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1443</v>
      </c>
      <c r="K19" s="25">
        <f t="shared" si="1"/>
        <v>10045</v>
      </c>
      <c r="L19" s="25">
        <f t="shared" si="1"/>
        <v>9792</v>
      </c>
      <c r="M19" s="25">
        <f t="shared" si="1"/>
        <v>9286</v>
      </c>
      <c r="N19" s="25">
        <f t="shared" si="1"/>
        <v>9539</v>
      </c>
      <c r="O19" s="5"/>
      <c r="P19" s="38">
        <f>SUM(C19:O19)</f>
        <v>40105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/>
      <c r="D22" s="9"/>
      <c r="E22" s="9"/>
      <c r="F22" s="9"/>
      <c r="G22" s="9"/>
      <c r="H22" s="9"/>
      <c r="I22" s="9"/>
      <c r="J22" s="9">
        <v>894.21</v>
      </c>
      <c r="K22" s="9">
        <v>5989.25</v>
      </c>
      <c r="L22" s="9">
        <v>5989.25</v>
      </c>
      <c r="M22" s="9">
        <v>5989.25</v>
      </c>
      <c r="N22" s="9">
        <v>5989.25</v>
      </c>
      <c r="O22" s="4"/>
      <c r="P22" s="39">
        <f>SUM(C22:N22)</f>
        <v>24851.21</v>
      </c>
    </row>
    <row r="23" spans="2:16" x14ac:dyDescent="0.45">
      <c r="B23" s="8" t="s">
        <v>8</v>
      </c>
      <c r="C23" s="9"/>
      <c r="D23" s="9"/>
      <c r="E23" s="9"/>
      <c r="F23" s="9"/>
      <c r="G23" s="9"/>
      <c r="H23" s="9"/>
      <c r="I23" s="9"/>
      <c r="J23" s="9">
        <f>157.36+323.19</f>
        <v>480.55</v>
      </c>
      <c r="K23" s="9">
        <f>1184.42+2364.45</f>
        <v>3548.87</v>
      </c>
      <c r="L23" s="9">
        <f>1184.42+2367.09</f>
        <v>3551.51</v>
      </c>
      <c r="M23" s="9">
        <f>1184.42+2371.02</f>
        <v>3555.44</v>
      </c>
      <c r="N23" s="9">
        <f>1184.42+2371.02</f>
        <v>3555.44</v>
      </c>
      <c r="O23" s="4"/>
      <c r="P23" s="39">
        <f>SUM(C23:N23)</f>
        <v>14691.810000000001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9">
        <f>SUM(C24:N24)</f>
        <v>1232.5</v>
      </c>
    </row>
    <row r="25" spans="2:16" x14ac:dyDescent="0.45">
      <c r="B25" s="7" t="s">
        <v>3</v>
      </c>
      <c r="C25" s="40">
        <f t="shared" ref="C25:N25" si="2">SUM(C22:C23)</f>
        <v>0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1374.76</v>
      </c>
      <c r="K25" s="40">
        <f t="shared" si="2"/>
        <v>9538.119999999999</v>
      </c>
      <c r="L25" s="40">
        <f t="shared" si="2"/>
        <v>9540.76</v>
      </c>
      <c r="M25" s="40">
        <f t="shared" si="2"/>
        <v>9544.69</v>
      </c>
      <c r="N25" s="40">
        <f t="shared" si="2"/>
        <v>9544.69</v>
      </c>
      <c r="O25" s="4"/>
      <c r="P25" s="41">
        <f>SUM(C25:N25)</f>
        <v>39543.020000000004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68.240000000000009</v>
      </c>
      <c r="K27" s="44">
        <f t="shared" si="3"/>
        <v>506.88000000000102</v>
      </c>
      <c r="L27" s="44">
        <f t="shared" si="3"/>
        <v>251.23999999999978</v>
      </c>
      <c r="M27" s="44">
        <f t="shared" si="3"/>
        <v>-258.69000000000051</v>
      </c>
      <c r="N27" s="44">
        <f t="shared" si="3"/>
        <v>-5.6900000000005093</v>
      </c>
      <c r="P27" s="54">
        <f>SUM(C27:O27)</f>
        <v>561.97999999999979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7AA8-C1C3-44B9-98DC-A38FF1682589}">
  <dimension ref="B1:P27"/>
  <sheetViews>
    <sheetView tabSelected="1" workbookViewId="0">
      <selection activeCell="E14" sqref="E14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5">
      <c r="B1" s="62" t="s">
        <v>9</v>
      </c>
    </row>
    <row r="2" spans="2:16" x14ac:dyDescent="0.45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5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5">
      <c r="B6" s="8" t="s">
        <v>19</v>
      </c>
      <c r="C6" s="56">
        <v>19</v>
      </c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45">
      <c r="B7" s="8" t="s">
        <v>20</v>
      </c>
      <c r="C7" s="33">
        <v>14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14</v>
      </c>
    </row>
    <row r="8" spans="2:16" x14ac:dyDescent="0.45">
      <c r="B8" s="16" t="s">
        <v>21</v>
      </c>
      <c r="C8" s="32">
        <f t="shared" ref="C8:N8" si="0">C7-C6</f>
        <v>-5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-5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5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5">
      <c r="B11" s="8" t="s">
        <v>13</v>
      </c>
      <c r="C11" s="10">
        <v>14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14</v>
      </c>
    </row>
    <row r="12" spans="2:16" x14ac:dyDescent="0.45">
      <c r="B12" s="8" t="s">
        <v>15</v>
      </c>
      <c r="C12" s="11">
        <v>4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4</v>
      </c>
    </row>
    <row r="13" spans="2:16" x14ac:dyDescent="0.45">
      <c r="B13" s="8" t="s">
        <v>16</v>
      </c>
      <c r="C13" s="11">
        <v>4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4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5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5">
      <c r="B17" s="8" t="s">
        <v>6</v>
      </c>
      <c r="C17" s="9">
        <f>C11*Params!$C$5*(1-Params!$C$3)-Params!$C$4</f>
        <v>7009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7009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45">
      <c r="B19" s="24" t="s">
        <v>2</v>
      </c>
      <c r="C19" s="25">
        <f t="shared" ref="C19:N19" si="1">SUM(C17:C18)</f>
        <v>7009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7009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5">
      <c r="B22" s="8" t="s">
        <v>7</v>
      </c>
      <c r="C22" s="9">
        <v>4947.66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4947.66</v>
      </c>
    </row>
    <row r="23" spans="2:16" x14ac:dyDescent="0.45">
      <c r="B23" s="8" t="s">
        <v>8</v>
      </c>
      <c r="C23" s="9">
        <f>990.42+1967.53</f>
        <v>2957.95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2957.95</v>
      </c>
    </row>
    <row r="24" spans="2:16" x14ac:dyDescent="0.45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0</v>
      </c>
    </row>
    <row r="25" spans="2:16" x14ac:dyDescent="0.45">
      <c r="B25" s="7" t="s">
        <v>3</v>
      </c>
      <c r="C25" s="40">
        <f t="shared" ref="C25:N25" si="2">SUM(C22:C23)</f>
        <v>7905.61</v>
      </c>
      <c r="D25" s="40">
        <f t="shared" si="2"/>
        <v>0</v>
      </c>
      <c r="E25" s="40">
        <f t="shared" si="2"/>
        <v>0</v>
      </c>
      <c r="F25" s="40">
        <f t="shared" si="2"/>
        <v>0</v>
      </c>
      <c r="G25" s="40">
        <f t="shared" si="2"/>
        <v>0</v>
      </c>
      <c r="H25" s="40">
        <f t="shared" si="2"/>
        <v>0</v>
      </c>
      <c r="I25" s="40">
        <f t="shared" si="2"/>
        <v>0</v>
      </c>
      <c r="J25" s="40">
        <f t="shared" si="2"/>
        <v>0</v>
      </c>
      <c r="K25" s="40">
        <f t="shared" si="2"/>
        <v>0</v>
      </c>
      <c r="L25" s="40">
        <f t="shared" si="2"/>
        <v>0</v>
      </c>
      <c r="M25" s="40">
        <f t="shared" si="2"/>
        <v>0</v>
      </c>
      <c r="N25" s="40">
        <f t="shared" si="2"/>
        <v>0</v>
      </c>
      <c r="O25" s="4"/>
      <c r="P25" s="41">
        <f>SUM(C25:N25)</f>
        <v>7905.61</v>
      </c>
    </row>
    <row r="26" spans="2:16" x14ac:dyDescent="0.45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5">
      <c r="B27" s="43" t="s">
        <v>25</v>
      </c>
      <c r="C27" s="44">
        <f t="shared" ref="C27:N27" si="3">C19-C25</f>
        <v>-896.60999999999967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0</v>
      </c>
      <c r="J27" s="44">
        <f t="shared" si="3"/>
        <v>0</v>
      </c>
      <c r="K27" s="44">
        <f t="shared" si="3"/>
        <v>0</v>
      </c>
      <c r="L27" s="44">
        <f t="shared" si="3"/>
        <v>0</v>
      </c>
      <c r="M27" s="44">
        <f t="shared" si="3"/>
        <v>0</v>
      </c>
      <c r="N27" s="44">
        <f t="shared" si="3"/>
        <v>0</v>
      </c>
      <c r="P27" s="54">
        <f>SUM(C27:O27)</f>
        <v>-896.60999999999967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F8" sqref="F8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4" t="s">
        <v>22</v>
      </c>
      <c r="C2" s="65"/>
    </row>
    <row r="3" spans="2:3" ht="30" customHeight="1" x14ac:dyDescent="0.45">
      <c r="B3" s="29" t="s">
        <v>11</v>
      </c>
      <c r="C3" s="30">
        <v>0.08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4" sqref="C4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6" t="s">
        <v>23</v>
      </c>
      <c r="C2" s="66"/>
    </row>
    <row r="3" spans="2:3" ht="16.899999999999999" customHeight="1" x14ac:dyDescent="0.45">
      <c r="B3" s="34" t="s">
        <v>24</v>
      </c>
      <c r="C3" s="35">
        <f>'2023'!P27+'2024'!P27</f>
        <v>-334.62999999999988</v>
      </c>
    </row>
    <row r="4" spans="2:3" ht="16.899999999999999" customHeight="1" x14ac:dyDescent="0.45">
      <c r="B4" s="34" t="s">
        <v>26</v>
      </c>
      <c r="C4" s="36">
        <f>SUM('2023'!P12)+('2024'!P12)</f>
        <v>11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2024-02-02T00:24:14Z</dcterms:modified>
</cp:coreProperties>
</file>