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5BD30AB6-B3A3-42CC-909E-224BC27C46EE}" xr6:coauthVersionLast="47" xr6:coauthVersionMax="47" xr10:uidLastSave="{00000000-0000-0000-0000-000000000000}"/>
  <x:bookViews>
    <x:workbookView xWindow="-98" yWindow="-98" windowWidth="22695" windowHeight="14476" activeTab="1"/>
  </x:bookViews>
  <x:sheets>
    <x:sheet name="2023" sheetId="15" r:id="rId1"/>
    <x:sheet name="2024" sheetId="16" r:id="rId2"/>
    <x:sheet name="Params" sheetId="10" r:id="rId3"/>
    <x:sheet name="Synthése" sheetId="13" r:id="rId4"/>
  </x:sheets>
  <x:definedNames>
    <x:definedName name="AOUT" localSheetId="0">'2023'!$J$3</x:definedName>
    <x:definedName name="AOUT" localSheetId="1">'2024'!$J$3</x:definedName>
    <x:definedName name="AOUT">#REF!</x:definedName>
    <x:definedName name="AVANCE_SUR_SALAIRE" localSheetId="0">'2023'!#REF!</x:definedName>
    <x:definedName name="AVANCE_SUR_SALAIRE" localSheetId="1">'2024'!#REF!</x:definedName>
    <x:definedName name="AVANCE_SUR_SALAIRE">#REF!</x:definedName>
    <x:definedName name="AVRIL" localSheetId="0">'2023'!$F$3</x:definedName>
    <x:definedName name="AVRIL" localSheetId="1">'2024'!$F$3</x:definedName>
    <x:definedName name="AVRIL">#REF!</x:definedName>
    <x:definedName name="CRA" localSheetId="0">'2023'!$B$10</x:definedName>
    <x:definedName name="CRA" localSheetId="1">'2024'!$B$10</x:definedName>
    <x:definedName name="CRA">#REF!</x:definedName>
    <x:definedName name="CRA_ASTREINTE" localSheetId="0">'2023'!$B$14</x:definedName>
    <x:definedName name="CRA_ASTREINTE" localSheetId="1">'2024'!$B$14</x:definedName>
    <x:definedName name="CRA_ASTREINTE">#REF!</x:definedName>
    <x:definedName name="CRA_CP" localSheetId="0">'2023'!$B$12</x:definedName>
    <x:definedName name="CRA_CP" localSheetId="1">'2024'!$B$12</x:definedName>
    <x:definedName name="CRA_CP">#REF!</x:definedName>
    <x:definedName name="CRA_PRODUCTION" localSheetId="0">'2023'!$B$11</x:definedName>
    <x:definedName name="CRA_PRODUCTION" localSheetId="1">'2024'!$B$11</x:definedName>
    <x:definedName name="CRA_PRODUCTION">#REF!</x:definedName>
    <x:definedName name="CRA_SANS_SOLDE" localSheetId="0">'2023'!$B$13</x:definedName>
    <x:definedName name="CRA_SANS_SOLDE" localSheetId="1">'2024'!$B$13</x:definedName>
    <x:definedName name="CRA_SANS_SOLDE">#REF!</x:definedName>
    <x:definedName name="DECEMBRE" localSheetId="0">'2023'!$N$3</x:definedName>
    <x:definedName name="DECEMBRE" localSheetId="1">'2024'!$N$3</x:definedName>
    <x:definedName name="DECEMBRE">#REF!</x:definedName>
    <x:definedName name="ENTREES" localSheetId="0">'2023'!$B$16</x:definedName>
    <x:definedName name="ENTREES" localSheetId="1">'2024'!$B$16</x:definedName>
    <x:definedName name="ENTREES">#REF!</x:definedName>
    <x:definedName name="ENTREES_ASTREINTE" localSheetId="0">'2023'!$B$18</x:definedName>
    <x:definedName name="ENTREES_ASTREINTE" localSheetId="1">'2024'!$B$18</x:definedName>
    <x:definedName name="ENTREES_ASTREINTE">#REF!</x:definedName>
    <x:definedName name="ENTREES_FACTURE" localSheetId="0">'2023'!$B$17</x:definedName>
    <x:definedName name="ENTREES_FACTURE" localSheetId="1">'2024'!$B$17</x:definedName>
    <x:definedName name="ENTREES_FACTURE">#REF!</x:definedName>
    <x:definedName name="FEVRIER" localSheetId="0">'2023'!$D$3</x:definedName>
    <x:definedName name="FEVRIER" localSheetId="1">'2024'!$D$3</x:definedName>
    <x:definedName name="FEVRIER">#REF!</x:definedName>
    <x:definedName name="JANVIER" localSheetId="0">'2023'!$C$3</x:definedName>
    <x:definedName name="JANVIER" localSheetId="1">'2024'!$C$3</x:definedName>
    <x:definedName name="JANVIER">#REF!</x:definedName>
    <x:definedName name="JUILLET" localSheetId="0">'2023'!$I$3</x:definedName>
    <x:definedName name="JUILLET" localSheetId="1">'2024'!$I$3</x:definedName>
    <x:definedName name="JUILLET">#REF!</x:definedName>
    <x:definedName name="JUIN" localSheetId="0">'2023'!$H$3</x:definedName>
    <x:definedName name="JUIN" localSheetId="1">'2024'!$H$3</x:definedName>
    <x:definedName name="JUIN">#REF!</x:definedName>
    <x:definedName name="MAI" localSheetId="0">'2023'!$G$3</x:definedName>
    <x:definedName name="MAI" localSheetId="1">'2024'!$G$3</x:definedName>
    <x:definedName name="MAI">#REF!</x:definedName>
    <x:definedName name="MARS" localSheetId="0">'2023'!$E$3</x:definedName>
    <x:definedName name="MARS" localSheetId="1">'2024'!$E$3</x:definedName>
    <x:definedName name="MARS">#REF!</x:definedName>
    <x:definedName name="MOIS" localSheetId="0">'2023'!$B$3</x:definedName>
    <x:definedName name="MOIS" localSheetId="1">'2024'!$B$3</x:definedName>
    <x:definedName name="MOIS">#REF!</x:definedName>
    <x:definedName name="NOVEMBRE" localSheetId="0">'2023'!$M$3</x:definedName>
    <x:definedName name="NOVEMBRE" localSheetId="1">'2024'!$M$3</x:definedName>
    <x:definedName name="NOVEMBRE">#REF!</x:definedName>
    <x:definedName name="OCTOBRE" localSheetId="0">'2023'!$L$3</x:definedName>
    <x:definedName name="OCTOBRE" localSheetId="1">'2024'!$L$3</x:definedName>
    <x:definedName name="OCTOBRE">#REF!</x:definedName>
    <x:definedName name="REPAS" localSheetId="0">'2023'!$B$5</x:definedName>
    <x:definedName name="REPAS" localSheetId="1">'2024'!$B$5</x:definedName>
    <x:definedName name="REPAS">#REF!</x:definedName>
    <x:definedName name="REPAS_ACQUIS" localSheetId="0">'2023'!$B$7</x:definedName>
    <x:definedName name="REPAS_ACQUIS" localSheetId="1">'2024'!$B$7</x:definedName>
    <x:definedName name="REPAS_ACQUIS">#REF!</x:definedName>
    <x:definedName name="REPAS_PRIS" localSheetId="0">'2023'!$B$6</x:definedName>
    <x:definedName name="REPAS_PRIS" localSheetId="1">'2024'!$B$6</x:definedName>
    <x:definedName name="REPAS_PRIS">#REF!</x:definedName>
    <x:definedName name="REPAS_SOLDE" localSheetId="0">'2023'!$B$8</x:definedName>
    <x:definedName name="REPAS_SOLDE" localSheetId="1">'2024'!$B$8</x:definedName>
    <x:definedName name="REPAS_SOLDE">#REF!</x:definedName>
    <x:definedName name="SEPTEMBRE" localSheetId="0">'2023'!$K$3</x:definedName>
    <x:definedName name="SEPTEMBRE" localSheetId="1">'2024'!$K$3</x:definedName>
    <x:definedName name="SEPTEMBRE">#REF!</x:definedName>
    <x:definedName name="SOLDE" localSheetId="0">'2023'!$B$27</x:definedName>
    <x:definedName name="SOLDE" localSheetId="1">'2024'!$B$27</x:definedName>
    <x:definedName name="SORTIES" localSheetId="0">'2023'!$B$21</x:definedName>
    <x:definedName name="SORTIES" localSheetId="1">'2024'!$B$21</x:definedName>
    <x:definedName name="SORTIES">#REF!</x:definedName>
    <x:definedName name="SORTIES_ABONDEMENT" localSheetId="0">'2023'!#REF!</x:definedName>
    <x:definedName name="SORTIES_ABONDEMENT" localSheetId="1">'2024'!#REF!</x:definedName>
    <x:definedName name="SORTIES_ABONDEMENT">#REF!</x:definedName>
    <x:definedName name="SORTIES_CHARGES_SOCIALES_PATRONALES" localSheetId="0">'2023'!$B$23</x:definedName>
    <x:definedName name="SORTIES_CHARGES_SOCIALES_PATRONALES" localSheetId="1">'2024'!$B$23</x:definedName>
    <x:definedName name="SORTIES_CHARGES_SOCIALES_PATRONALES">#REF!</x:definedName>
    <x:definedName name="SORTIES_FRAIS_PEE_AMUNDI" localSheetId="0">'2023'!#REF!</x:definedName>
    <x:definedName name="SORTIES_FRAIS_PEE_AMUNDI" localSheetId="1">'2024'!#REF!</x:definedName>
    <x:definedName name="SORTIES_FRAIS_PEE_AMUNDI">#REF!</x:definedName>
    <x:definedName name="SORTIES_INTERESSEMENT" localSheetId="0">'2023'!#REF!</x:definedName>
    <x:definedName name="SORTIES_INTERESSEMENT" localSheetId="1">'2024'!#REF!</x:definedName>
    <x:definedName name="SORTIES_INTERESSEMENT">#REF!</x:definedName>
    <x:definedName name="SORTIES_SALAIRE_NET" localSheetId="0">'2023'!$B$22</x:definedName>
    <x:definedName name="SORTIES_SALAIRE_NET" localSheetId="1">'2024'!$B$22</x:definedName>
    <x:definedName name="SORTIES_SALAIRE_NET">#REF!</x:definedName>
    <x:definedName name="TOTAL" localSheetId="0">'2023'!$P$3</x:definedName>
    <x:definedName name="TOTAL" localSheetId="1">'2024'!$P$3</x:definedName>
    <x:definedName name="TOTAL">#REF!</x:definedName>
    <x:definedName name="TOTAL_ENTREES" localSheetId="0">'2023'!$B$19</x:definedName>
    <x:definedName name="TOTAL_ENTREES" localSheetId="1">'2024'!$B$19</x:definedName>
    <x:definedName name="TOTAL_ENTREES">#REF!</x:definedName>
    <x:definedName name="TOTAL_SORTIES" localSheetId="0">'2023'!$B$25</x:definedName>
    <x:definedName name="TOTAL_SORTIES" localSheetId="1">'2024'!$B$25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H27" i="16"/>
  <x:c r="G27"/>
  <x:c r="M25"/>
  <x:c r="L25"/>
  <x:c r="I25"/>
  <x:c r="H25"/>
  <x:c r="G25"/>
  <x:c r="F25"/>
  <x:c r="E25"/>
  <x:c r="D25"/>
  <x:c r="C25"/>
  <x:c r="P24"/>
  <x:c r="N25"/>
  <x:c r="K25"/>
  <x:c r="P23"/>
  <x:c r="P22"/>
  <x:c r="J19"/>
  <x:c r="H19"/>
  <x:c r="G19"/>
  <x:c r="F19"/>
  <x:c r="F27" s="1"/>
  <x:c r="E19"/>
  <x:c r="E27" s="1"/>
  <x:c r="D19"/>
  <x:c r="D27" s="1"/>
  <x:c r="C19"/>
  <x:c r="P18"/>
  <x:c r="N19"/>
  <x:c r="M19"/>
  <x:c r="L19"/>
  <x:c r="L27" s="1"/>
  <x:c r="K19"/>
  <x:c r="K27" s="1"/>
  <x:c r="I19"/>
  <x:c r="I2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D27" i="15"/>
  <x:c r="C27"/>
  <x:c r="I25"/>
  <x:c r="H25"/>
  <x:c r="G25"/>
  <x:c r="F25"/>
  <x:c r="E25"/>
  <x:c r="D25"/>
  <x:c r="C25"/>
  <x:c r="P24"/>
  <x:c r="N23"/>
  <x:c r="N25" s="1"/>
  <x:c r="M23"/>
  <x:c r="P23" s="1"/>
  <x:c r="L23"/>
  <x:c r="L25" s="1"/>
  <x:c r="K23"/>
  <x:c r="K25" s="1"/>
  <x:c r="J23"/>
  <x:c r="J25" s="1"/>
  <x:c r="I23"/>
  <x:c r="P22"/>
  <x:c r="N19"/>
  <x:c r="M19"/>
  <x:c r="H19"/>
  <x:c r="H27" s="1"/>
  <x:c r="G19"/>
  <x:c r="G27" s="1"/>
  <x:c r="F19"/>
  <x:c r="F27" s="1"/>
  <x:c r="E19"/>
  <x:c r="D19"/>
  <x:c r="C19"/>
  <x:c r="P18"/>
  <x:c r="N17"/>
  <x:c r="M17"/>
  <x:c r="L17"/>
  <x:c r="L19" s="1"/>
  <x:c r="L27" s="1"/>
  <x:c r="K17"/>
  <x:c r="K19" s="1"/>
  <x:c r="J17"/>
  <x:c r="J19" s="1"/>
  <x:c r="J27" s="1"/>
  <x:c r="I17"/>
  <x:c r="I19" s="1"/>
  <x:c r="I2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7"/>
  <x:c r="P6"/>
  <x:c r="M27" i="16" l="1"/>
  <x:c r="P19"/>
  <x:c r="P8"/>
  <x:c r="N27"/>
  <x:c r="C27"/>
  <x:c r="J25"/>
  <x:c r="P25" s="1"/>
  <x:c r="P17"/>
  <x:c r="P8" i="15"/>
  <x:c r="P19"/>
  <x:c r="N27"/>
  <x:c r="K27"/>
  <x:c r="M27"/>
  <x:c r="E27"/>
  <x:c r="P27" s="1"/>
  <x:c r="P17"/>
  <x:c r="M25"/>
  <x:c r="P25" s="1"/>
  <x:c r="J27" i="16" l="1"/>
  <x:c r="P27" s="1"/>
</x: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I1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 xr:uid="{EB5FA661-B462-4EA7-9937-4E82ECF18228}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 xr:uid="{94BF8F13-3F03-4650-9ACD-C9E13864B64A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 xr:uid="{770A85D1-8B78-478B-9F70-BEA128EDB151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Montant a verifier on attend encore la facture</t>
        </r>
      </text>
    </comment>
  </commentList>
</comments>
</file>

<file path=xl/sharedStrings.xml><?xml version="1.0" encoding="utf-8"?>
<sst xmlns="http://schemas.openxmlformats.org/spreadsheetml/2006/main" count="75" uniqueCount="40">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</sst>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5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11"/>
      <x:color indexed="81"/>
      <x:name val="Tahoma"/>
      <x:charset val="1"/>
    </x:font>
    <x:font>
      <x:b/>
      <x:sz val="11"/>
      <x:color indexed="81"/>
      <x:name val="Tahoma"/>
      <x:charset val="1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0" fillId="0" borderId="11" xfId="0" applyBorder="1" applyProtection="1">
      <x:protection locked="0"/>
    </x:xf>
    <x:xf numFmtId="4" fontId="4" fillId="4" borderId="11" xfId="0" applyNumberFormat="1" applyFon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7"/>
  <x:sheetViews>
    <x:sheetView workbookViewId="0">
      <x:selection activeCell="L25" sqref="L25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45">
      <x:c r="B1" s="62" t="s">
        <x:v>9</x:v>
      </x:c>
    </x:row>
    <x:row r="2" spans="2:16" x14ac:dyDescent="0.45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45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 spans="2:16" x14ac:dyDescent="0.4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 spans="2:16" x14ac:dyDescent="0.45">
      <x:c r="B6" s="8" t="s">
        <x:v>19</x:v>
      </x:c>
      <x:c r="C6" s="56"/>
      <x:c r="D6" s="56"/>
      <x:c r="E6" s="56"/>
      <x:c r="F6" s="33"/>
      <x:c r="G6" s="33"/>
      <x:c r="H6" s="33"/>
      <x:c r="I6" s="33">
        <x:v>15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2">
        <x:f>SUM(C6:N6)</x:f>
        <x:v>110</x:v>
      </x:c>
    </x:row>
    <x:row r="7" spans="2:16" x14ac:dyDescent="0.45">
      <x:c r="B7" s="8" t="s">
        <x:v>20</x:v>
      </x:c>
      <x:c r="C7" s="33"/>
      <x:c r="D7" s="33"/>
      <x:c r="E7" s="33"/>
      <x:c r="F7" s="33"/>
      <x:c r="G7" s="33"/>
      <x:c r="H7" s="33"/>
      <x:c r="I7" s="33">
        <x:v>15</x:v>
      </x:c>
      <x:c r="J7" s="33">
        <x:v>17</x:v>
      </x:c>
      <x:c r="K7" s="33">
        <x:v>20</x:v>
      </x:c>
      <x:c r="L7" s="33">
        <x:v>22</x:v>
      </x:c>
      <x:c r="M7" s="33">
        <x:v>21</x:v>
      </x:c>
      <x:c r="N7" s="33">
        <x:v>20</x:v>
      </x:c>
      <x:c r="O7" s="31"/>
      <x:c r="P7" s="52">
        <x:f>SUM(C7:N7)</x:f>
        <x:v>115</x:v>
      </x:c>
    </x:row>
    <x:row r="8" spans="2:16" x14ac:dyDescent="0.45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-2</x:v>
      </x:c>
      <x:c r="K8" s="32">
        <x:f t="shared" si="0"/>
        <x:v>1</x:v>
      </x:c>
      <x:c r="L8" s="32">
        <x:f t="shared" si="0"/>
        <x:v>3</x:v>
      </x:c>
      <x:c r="M8" s="32">
        <x:f t="shared" si="0"/>
        <x:v>2</x:v>
      </x:c>
      <x:c r="N8" s="32">
        <x:f t="shared" si="0"/>
        <x:v>1</x:v>
      </x:c>
      <x:c r="O8" s="31"/>
      <x:c r="P8" s="52">
        <x:f>SUM(C8:N8)</x:f>
        <x:v>5</x:v>
      </x:c>
    </x:row>
    <x:row r="9" spans="2:16" x14ac:dyDescent="0.45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 spans="2:16" x14ac:dyDescent="0.45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 spans="2:16" x14ac:dyDescent="0.45">
      <x:c r="B11" s="8" t="s">
        <x:v>13</x:v>
      </x:c>
      <x:c r="C11" s="10"/>
      <x:c r="D11" s="10"/>
      <x:c r="E11" s="10"/>
      <x:c r="F11" s="10"/>
      <x:c r="G11" s="10"/>
      <x:c r="H11" s="10"/>
      <x:c r="I11" s="10">
        <x:v>15</x:v>
      </x:c>
      <x:c r="J11" s="10">
        <x:v>17</x:v>
      </x:c>
      <x:c r="K11" s="10">
        <x:v>20</x:v>
      </x:c>
      <x:c r="L11" s="10">
        <x:v>22</x:v>
      </x:c>
      <x:c r="M11" s="10">
        <x:v>21</x:v>
      </x:c>
      <x:c r="N11" s="10">
        <x:v>20</x:v>
      </x:c>
      <x:c r="P11" s="53">
        <x:f>SUM(C11:N11)</x:f>
        <x:v>115</x:v>
      </x:c>
    </x:row>
    <x:row r="12" spans="2:16" x14ac:dyDescent="0.45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>
        <x:v>5</x:v>
      </x:c>
      <x:c r="K12" s="11"/>
      <x:c r="L12" s="11"/>
      <x:c r="M12" s="11"/>
      <x:c r="N12" s="11"/>
      <x:c r="P12" s="53">
        <x:f>SUM(C12:N12)</x:f>
        <x:v>5</x:v>
      </x:c>
    </x:row>
    <x:row r="13" spans="2:16" x14ac:dyDescent="0.45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 spans="2:16" x14ac:dyDescent="0.45">
      <x:c r="B14" s="16" t="s">
        <x:v>14</x:v>
      </x:c>
      <x:c r="C14" s="20"/>
      <x:c r="D14" s="20"/>
      <x:c r="E14" s="20"/>
      <x:c r="F14" s="20"/>
      <x:c r="G14" s="20"/>
      <x:c r="H14" s="20"/>
      <x:c r="I14" s="20">
        <x:v>7</x:v>
      </x:c>
      <x:c r="J14" s="20">
        <x:v>7</x:v>
      </x:c>
      <x:c r="K14" s="20">
        <x:v>7</x:v>
      </x:c>
      <x:c r="L14" s="20"/>
      <x:c r="M14" s="20">
        <x:v>7</x:v>
      </x:c>
      <x:c r="N14" s="20"/>
      <x:c r="P14" s="53">
        <x:f>SUM(C14:N14)</x:f>
        <x:v>28</x:v>
      </x:c>
    </x:row>
    <x:row r="15" spans="2:16" x14ac:dyDescent="0.4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45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 spans="2:16" x14ac:dyDescent="0.45">
      <x:c r="B17" s="8" t="s">
        <x:v>6</x:v>
      </x:c>
      <x:c r="C17" s="9"/>
      <x:c r="D17" s="9"/>
      <x:c r="E17" s="9"/>
      <x:c r="F17" s="9"/>
      <x:c r="G17" s="9"/>
      <x:c r="H17" s="9"/>
      <x:c r="I17" s="9">
        <x:f>I11*Params!$C$5*(1-Params!$C$3)-Params!$C$4</x:f>
        <x:v>9585</x:v>
      </x:c>
      <x:c r="J17" s="9">
        <x:f>J11*Params!$C$5*(1-Params!$C$3)-Params!$C$4</x:f>
        <x:v>10873</x:v>
      </x:c>
      <x:c r="K17" s="9">
        <x:f>K11*Params!$C$5*(1-Params!$C$3)-Params!$C$4</x:f>
        <x:v>12805</x:v>
      </x:c>
      <x:c r="L17" s="9">
        <x:f>L11*Params!$C$5*(1-Params!$C$3)-Params!$C$4</x:f>
        <x:v>14093</x:v>
      </x:c>
      <x:c r="M17" s="9">
        <x:f>M11*Params!$C$5*(1-Params!$C$3)-Params!$C$4</x:f>
        <x:v>13449</x:v>
      </x:c>
      <x:c r="N17" s="9">
        <x:f>N11*Params!$C$5*(1-Params!$C$3)-Params!$C$4</x:f>
        <x:v>12805</x:v>
      </x:c>
      <x:c r="O17" s="4"/>
      <x:c r="P17" s="37">
        <x:f>SUM(C17:N17)</x:f>
        <x:v>73610</x:v>
      </x:c>
    </x:row>
    <x:row r="18" spans="2:16" x14ac:dyDescent="0.45">
      <x:c r="B18" s="8" t="s">
        <x:v>14</x:v>
      </x:c>
      <x:c r="C18" s="9"/>
      <x:c r="D18" s="9"/>
      <x:c r="E18" s="9"/>
      <x:c r="F18" s="9"/>
      <x:c r="G18" s="9"/>
      <x:c r="H18" s="9"/>
      <x:c r="I18" s="9">
        <x:v>1280</x:v>
      </x:c>
      <x:c r="J18" s="9">
        <x:v>2080</x:v>
      </x:c>
      <x:c r="K18" s="9">
        <x:v>680</x:v>
      </x:c>
      <x:c r="L18" s="9"/>
      <x:c r="M18" s="9">
        <x:v>680</x:v>
      </x:c>
      <x:c r="N18" s="9"/>
      <x:c r="O18" s="4"/>
      <x:c r="P18" s="37">
        <x:f>SUM(C18:N18)</x:f>
        <x:v>4720</x:v>
      </x:c>
    </x:row>
    <x:row r="19" spans="2:16" x14ac:dyDescent="0.45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10865</x:v>
      </x:c>
      <x:c r="J19" s="25">
        <x:f t="shared" si="1"/>
        <x:v>12953</x:v>
      </x:c>
      <x:c r="K19" s="25">
        <x:f t="shared" si="1"/>
        <x:v>13485</x:v>
      </x:c>
      <x:c r="L19" s="25">
        <x:f t="shared" si="1"/>
        <x:v>14093</x:v>
      </x:c>
      <x:c r="M19" s="25">
        <x:f t="shared" si="1"/>
        <x:v>14129</x:v>
      </x:c>
      <x:c r="N19" s="25">
        <x:f t="shared" si="1"/>
        <x:v>12805</x:v>
      </x:c>
      <x:c r="O19" s="5"/>
      <x:c r="P19" s="38">
        <x:f>SUM(C19:O19)</x:f>
        <x:v>78330</x:v>
      </x:c>
    </x:row>
    <x:row r="20" spans="2:16" x14ac:dyDescent="0.45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45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 spans="2:16" x14ac:dyDescent="0.45">
      <x:c r="B22" s="8" t="s">
        <x:v>7</x:v>
      </x:c>
      <x:c r="C22" s="9"/>
      <x:c r="D22" s="9"/>
      <x:c r="E22" s="9"/>
      <x:c r="F22" s="9"/>
      <x:c r="G22" s="9"/>
      <x:c r="H22" s="9"/>
      <x:c r="I22" s="9">
        <x:v>5748.69</x:v>
      </x:c>
      <x:c r="J22" s="9">
        <x:v>7727.4</x:v>
      </x:c>
      <x:c r="K22" s="9">
        <x:v>7727.4</x:v>
      </x:c>
      <x:c r="L22" s="9">
        <x:v>7769.24</x:v>
      </x:c>
      <x:c r="M22" s="9">
        <x:v>7769.24</x:v>
      </x:c>
      <x:c r="N22" s="9">
        <x:v>7769.24</x:v>
      </x:c>
      <x:c r="O22" s="4"/>
      <x:c r="P22" s="39">
        <x:f>SUM(C22:N22)</x:f>
        <x:v>44511.209999999992</x:v>
      </x:c>
    </x:row>
    <x:row r="23" spans="2:16" x14ac:dyDescent="0.45">
      <x:c r="B23" s="8" t="s">
        <x:v>8</x:v>
      </x:c>
      <x:c r="C23" s="9"/>
      <x:c r="D23" s="9"/>
      <x:c r="E23" s="9"/>
      <x:c r="F23" s="9"/>
      <x:c r="G23" s="9"/>
      <x:c r="H23" s="9"/>
      <x:c r="I23" s="9">
        <x:f>1097.83+2208.53</x:f>
        <x:v>3306.36</x:v>
      </x:c>
      <x:c r="J23" s="9">
        <x:f>1468.6+2964.53</x:f>
        <x:v>4433.13</x:v>
      </x:c>
      <x:c r="K23" s="9">
        <x:f>1468.6+2977.67</x:f>
        <x:v>4446.2700000000004</x:v>
      </x:c>
      <x:c r="L23" s="9">
        <x:f>1426.76+2926.4</x:f>
        <x:v>4353.16</x:v>
      </x:c>
      <x:c r="M23" s="9">
        <x:f>1426.76+2926.4</x:f>
        <x:v>4353.16</x:v>
      </x:c>
      <x:c r="N23" s="9">
        <x:f>1426.76+2926.4</x:f>
        <x:v>4353.16</x:v>
      </x:c>
      <x:c r="O23" s="4"/>
      <x:c r="P23" s="39">
        <x:f>SUM(C23:N23)</x:f>
        <x:v>25245.239999999998</x:v>
      </x:c>
    </x:row>
    <x:row r="24" spans="2:16" x14ac:dyDescent="0.45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>
        <x:v>1232.5</x:v>
      </x:c>
      <x:c r="M24" s="61"/>
      <x:c r="N24" s="61"/>
      <x:c r="O24" s="4"/>
      <x:c r="P24" s="37">
        <x:f>SUM(C24:N24)</x:f>
        <x:v>1232.5</x:v>
      </x:c>
    </x:row>
    <x:row r="25" spans="2:16" x14ac:dyDescent="0.45">
      <x:c r="B25" s="7" t="s">
        <x:v>3</x:v>
      </x:c>
      <x:c r="C25" s="40">
        <x:f>SUM(C22:C23)</x:f>
        <x:v>0</x:v>
      </x:c>
      <x:c r="D25" s="40">
        <x:f>SUM(D22:D23)</x:f>
        <x:v>0</x:v>
      </x:c>
      <x:c r="E25" s="40">
        <x:f>SUM(E22:E23)</x:f>
        <x:v>0</x:v>
      </x:c>
      <x:c r="F25" s="40">
        <x:f>SUM(F22:F23)</x:f>
        <x:v>0</x:v>
      </x:c>
      <x:c r="G25" s="40">
        <x:f t="shared" ref="G25:N25" si="2">SUM(G22:G24)</x:f>
        <x:v>0</x:v>
      </x:c>
      <x:c r="H25" s="40">
        <x:f t="shared" si="2"/>
        <x:v>0</x:v>
      </x:c>
      <x:c r="I25" s="40">
        <x:f t="shared" si="2"/>
        <x:v>9055.0499999999993</x:v>
      </x:c>
      <x:c r="J25" s="40">
        <x:f t="shared" si="2"/>
        <x:v>12160.529999999999</x:v>
      </x:c>
      <x:c r="K25" s="40">
        <x:f t="shared" si="2"/>
        <x:v>12173.67</x:v>
      </x:c>
      <x:c r="L25" s="40">
        <x:f t="shared" si="2"/>
        <x:v>13354.9</x:v>
      </x:c>
      <x:c r="M25" s="40">
        <x:f t="shared" si="2"/>
        <x:v>12122.4</x:v>
      </x:c>
      <x:c r="N25" s="40">
        <x:f t="shared" si="2"/>
        <x:v>12122.4</x:v>
      </x:c>
      <x:c r="O25" s="4"/>
      <x:c r="P25" s="41">
        <x:f>SUM(C25:N25)</x:f>
        <x:v>70988.95</x:v>
      </x:c>
    </x:row>
    <x:row r="26" spans="2:16" x14ac:dyDescent="0.45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45">
      <x:c r="B27" s="43" t="s">
        <x:v>25</x:v>
      </x:c>
      <x:c r="C27" s="44">
        <x:f t="shared" ref="C27:N27" si="3">C19-C25</x:f>
        <x:v>0</x:v>
      </x:c>
      <x:c r="D27" s="44">
        <x:f t="shared" si="3"/>
        <x:v>0</x:v>
      </x:c>
      <x:c r="E27" s="44">
        <x:f t="shared" si="3"/>
        <x:v>0</x:v>
      </x:c>
      <x:c r="F27" s="44">
        <x:f t="shared" si="3"/>
        <x:v>0</x:v>
      </x:c>
      <x:c r="G27" s="44">
        <x:f t="shared" si="3"/>
        <x:v>0</x:v>
      </x:c>
      <x:c r="H27" s="44">
        <x:f t="shared" si="3"/>
        <x:v>0</x:v>
      </x:c>
      <x:c r="I27" s="44">
        <x:f t="shared" si="3"/>
        <x:v>1809.9500000000007</x:v>
      </x:c>
      <x:c r="J27" s="44">
        <x:f t="shared" si="3"/>
        <x:v>792.47000000000116</x:v>
      </x:c>
      <x:c r="K27" s="44">
        <x:f t="shared" si="3"/>
        <x:v>1311.33</x:v>
      </x:c>
      <x:c r="L27" s="44">
        <x:f t="shared" si="3"/>
        <x:v>738.10000000000036</x:v>
      </x:c>
      <x:c r="M27" s="44">
        <x:f t="shared" si="3"/>
        <x:v>2006.6000000000004</x:v>
      </x:c>
      <x:c r="N27" s="44">
        <x:f t="shared" si="3"/>
        <x:v>682.60000000000036</x:v>
      </x:c>
      <x:c r="P27" s="54">
        <x:f>SUM(C27:M27)</x:f>
        <x:v>6658.4500000000025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A9D8199-7755-4786-9FDB-9686577E8B74}" mc:Ignorable="x14ac xr xr2 xr3">
  <x:dimension ref="B1:P27"/>
  <x:sheetViews>
    <x:sheetView tabSelected="1" workbookViewId="0">
      <x:selection activeCell="J31" sqref="J31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2" t="s">
        <x:v>9</x:v>
      </x:c>
    </x:row>
    <x:row r="2">
      <x:c r="B2" s="6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>
        <x:v>19</x:v>
      </x:c>
      <x:c r="D6" s="56"/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>
        <x:v>15</x:v>
      </x:c>
      <x:c r="D7" s="33"/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 t="shared" ref="C8:N8" si="0">C7-C6</x:f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0</x:v>
      </x:c>
      <x:c r="M8" s="32">
        <x:f t="shared" si="0"/>
        <x:v>0</x:v>
      </x:c>
      <x:c r="N8" s="32">
        <x:f t="shared" si="0"/>
        <x:v>0</x:v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>
        <x:v>15</x:v>
      </x:c>
      <x:c r="D11" s="10"/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>
        <x:v>7</x:v>
      </x:c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>
        <x:f>C11*Params!$C$5*(1-Params!$C$3)-Params!$C$4</x:f>
      </x:c>
      <x:c r="D17" s="9"/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 t="shared" ref="C19:N19" si="1">SUM(C17:C18)</x:f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0</x:v>
      </x:c>
      <x:c r="N19" s="25">
        <x:f t="shared" si="1"/>
        <x:v>0</x:v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>
        <x:v>7773.68</x:v>
      </x:c>
      <x:c r="D22" s="9"/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>
        <x:f>1429.17+2934.68</x:f>
      </x:c>
      <x:c r="D23" s="9"/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60" t="s">
        <x:v>39</x:v>
      </x:c>
      <x:c r="C24" s="61"/>
      <x:c r="D24" s="61"/>
      <x:c r="E24" s="61"/>
      <x:c r="F24" s="61"/>
      <x:c r="G24" s="61"/>
      <x:c r="H24" s="61"/>
      <x:c r="I24" s="61"/>
      <x:c r="J24" s="61"/>
      <x:c r="K24" s="61"/>
      <x:c r="L24" s="61"/>
      <x:c r="M24" s="61"/>
      <x:c r="N24" s="61"/>
      <x:c r="O24" s="4"/>
      <x:c r="P24" s="37">
        <x:f>SUM(C24:N24)</x:f>
        <x:v>0</x:v>
      </x:c>
    </x:row>
    <x:row r="25">
      <x:c r="B25" s="7" t="s">
        <x:v>3</x:v>
      </x:c>
      <x:c r="C25" s="40">
        <x:f>SUM(C22:C23)</x:f>
        <x:v>0</x:v>
      </x:c>
      <x:c r="D25" s="40">
        <x:f>SUM(D22:D23)</x:f>
        <x:v>0</x:v>
      </x:c>
      <x:c r="E25" s="40">
        <x:f>SUM(E22:E23)</x:f>
        <x:v>0</x:v>
      </x:c>
      <x:c r="F25" s="40">
        <x:f>SUM(F22:F23)</x:f>
        <x:v>0</x:v>
      </x:c>
      <x:c r="G25" s="40">
        <x:f t="shared" ref="G25:N25" si="2">SUM(G22:G24)</x:f>
      </x:c>
      <x:c r="H25" s="40">
        <x:f t="shared" si="2"/>
        <x:v>0</x:v>
      </x:c>
      <x:c r="I25" s="40">
        <x:f t="shared" si="2"/>
        <x:v>0</x:v>
      </x:c>
      <x:c r="J25" s="40">
        <x:f t="shared" si="2"/>
        <x:v>0</x:v>
      </x:c>
      <x:c r="K25" s="40">
        <x:f t="shared" si="2"/>
        <x:v>0</x:v>
      </x:c>
      <x:c r="L25" s="40">
        <x:f t="shared" si="2"/>
        <x:v>0</x:v>
      </x:c>
      <x:c r="M25" s="40">
        <x:f t="shared" si="2"/>
        <x:v>0</x:v>
      </x:c>
      <x:c r="N25" s="40">
        <x:f t="shared" si="2"/>
        <x:v>0</x:v>
      </x:c>
      <x:c r="O25" s="4"/>
      <x:c r="P25" s="41">
        <x:f>SUM(C25:N25)</x:f>
        <x:v>0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 t="shared" ref="C27:N27" si="3">C19-C25</x:f>
      </x:c>
      <x:c r="D27" s="44">
        <x:f t="shared" si="3"/>
        <x:v>0</x:v>
      </x:c>
      <x:c r="E27" s="44">
        <x:f t="shared" si="3"/>
        <x:v>0</x:v>
      </x:c>
      <x:c r="F27" s="44">
        <x:f t="shared" si="3"/>
        <x:v>0</x:v>
      </x:c>
      <x:c r="G27" s="44">
        <x:f t="shared" si="3"/>
        <x:v>0</x:v>
      </x:c>
      <x:c r="H27" s="44">
        <x:f t="shared" si="3"/>
        <x:v>0</x:v>
      </x:c>
      <x:c r="I27" s="44">
        <x:f t="shared" si="3"/>
        <x:v>0</x:v>
      </x:c>
      <x:c r="J27" s="44">
        <x:f t="shared" si="3"/>
        <x:v>0</x:v>
      </x:c>
      <x:c r="K27" s="44">
        <x:f t="shared" si="3"/>
        <x:v>0</x:v>
      </x:c>
      <x:c r="L27" s="44">
        <x:f t="shared" si="3"/>
        <x:v>0</x:v>
      </x:c>
      <x:c r="M27" s="44">
        <x:f t="shared" si="3"/>
        <x:v>0</x:v>
      </x:c>
      <x:c r="N27" s="44">
        <x:f t="shared" si="3"/>
        <x:v>0</x:v>
      </x:c>
      <x:c r="P27" s="54">
        <x:f>SUM(C27:M27)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6" sqref="B6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4" t="s">
        <x:v>22</x:v>
      </x:c>
      <x:c r="C2" s="65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700</x:v>
      </x:c>
    </x:row>
  </x:sheetData>
  <x:mergeCells count="1">
    <x:mergeCell ref="B2:C2"/>
  </x:mergeCells>
  <x:pageMargins left="0.7" right="0.7" top="0.75" bottom="0.75" header="0.3" footer="0.3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6" t="s">
        <x:v>23</x:v>
      </x:c>
      <x:c r="C2" s="66"/>
    </x:row>
    <x:row r="3" spans="2:3" ht="16.899999999999999" customHeight="1" x14ac:dyDescent="0.45">
      <x:c r="B3" s="34" t="s">
        <x:v>24</x:v>
      </x:c>
      <x:c r="C3" s="35">
        <x:f>'2023'!P27+'2024'!P27</x:f>
        <x:v>6658.4500000000025</x:v>
      </x:c>
    </x:row>
    <x:row r="4" spans="2:3" ht="16.899999999999999" customHeight="1" x14ac:dyDescent="0.45">
      <x:c r="B4" s="34" t="s">
        <x:v>26</x:v>
      </x:c>
      <x:c r="C4" s="36">
        <x:f>SUM('2023'!P12)+('2024'!P12)</x:f>
        <x:v>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2024-02-02T00:02:59Z</dcterms:modified>
</cp:coreProperties>
</file>