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53BE8640-FDB7-46D8-AE67-379CBBA54E22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'2022'!$B$29</definedName>
    <definedName name="SOLDE" localSheetId="1">'2023'!$B$30</definedName>
    <definedName name="SOLDE" localSheetId="2">'2024'!$B$29</definedName>
    <definedName name="SORTIES" localSheetId="0">'2022'!$B$21</definedName>
    <definedName name="SORTIES" localSheetId="1">'2023'!$B$21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 localSheetId="2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5" l="1"/>
  <c r="M25" i="15"/>
  <c r="L25" i="15"/>
  <c r="K25" i="15"/>
  <c r="J25" i="15"/>
  <c r="J29" i="15" s="1"/>
  <c r="I25" i="15"/>
  <c r="H25" i="15"/>
  <c r="G25" i="15"/>
  <c r="F25" i="15"/>
  <c r="E25" i="15"/>
  <c r="D25" i="15"/>
  <c r="P24" i="15"/>
  <c r="N25" i="15"/>
  <c r="P22" i="15"/>
  <c r="M19" i="15"/>
  <c r="K19" i="15"/>
  <c r="K29" i="15" s="1"/>
  <c r="J19" i="15"/>
  <c r="I19" i="15"/>
  <c r="I29" i="15" s="1"/>
  <c r="H19" i="15"/>
  <c r="H29" i="15" s="1"/>
  <c r="G19" i="15"/>
  <c r="F19" i="15"/>
  <c r="F29" i="15" s="1"/>
  <c r="E19" i="15"/>
  <c r="E29" i="15" s="1"/>
  <c r="D19" i="15"/>
  <c r="D29" i="15" s="1"/>
  <c r="P18" i="15"/>
  <c r="N19" i="15"/>
  <c r="L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M26" i="14"/>
  <c r="K26" i="14"/>
  <c r="J26" i="14"/>
  <c r="I26" i="14"/>
  <c r="P25" i="14"/>
  <c r="P24" i="14"/>
  <c r="N23" i="14"/>
  <c r="N26" i="14" s="1"/>
  <c r="M23" i="14"/>
  <c r="L23" i="14"/>
  <c r="L26" i="14" s="1"/>
  <c r="K23" i="14"/>
  <c r="J23" i="14"/>
  <c r="I23" i="14"/>
  <c r="H23" i="14"/>
  <c r="H26" i="14" s="1"/>
  <c r="G23" i="14"/>
  <c r="G26" i="14" s="1"/>
  <c r="F23" i="14"/>
  <c r="F26" i="14" s="1"/>
  <c r="E23" i="14"/>
  <c r="E26" i="14" s="1"/>
  <c r="D23" i="14"/>
  <c r="D26" i="14" s="1"/>
  <c r="C23" i="14"/>
  <c r="C26" i="14" s="1"/>
  <c r="P22" i="14"/>
  <c r="F19" i="14"/>
  <c r="P18" i="14"/>
  <c r="N17" i="14"/>
  <c r="N19" i="14" s="1"/>
  <c r="M17" i="14"/>
  <c r="M19" i="14" s="1"/>
  <c r="L17" i="14"/>
  <c r="L19" i="14" s="1"/>
  <c r="K17" i="14"/>
  <c r="K19" i="14" s="1"/>
  <c r="K30" i="14" s="1"/>
  <c r="J17" i="14"/>
  <c r="J19" i="14" s="1"/>
  <c r="J30" i="14" s="1"/>
  <c r="I17" i="14"/>
  <c r="I19" i="14" s="1"/>
  <c r="I30" i="14" s="1"/>
  <c r="H17" i="14"/>
  <c r="H19" i="14" s="1"/>
  <c r="G17" i="14"/>
  <c r="G19" i="14" s="1"/>
  <c r="F17" i="14"/>
  <c r="E17" i="14"/>
  <c r="E19" i="14" s="1"/>
  <c r="D17" i="14"/>
  <c r="D19" i="14" s="1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H29" i="12"/>
  <c r="P27" i="12"/>
  <c r="P28" i="14" s="1"/>
  <c r="K25" i="12"/>
  <c r="J25" i="12"/>
  <c r="I25" i="12"/>
  <c r="H25" i="12"/>
  <c r="G25" i="12"/>
  <c r="F25" i="12"/>
  <c r="E25" i="12"/>
  <c r="D25" i="12"/>
  <c r="C25" i="12"/>
  <c r="P24" i="12"/>
  <c r="N23" i="12"/>
  <c r="N25" i="12" s="1"/>
  <c r="M23" i="12"/>
  <c r="M25" i="12" s="1"/>
  <c r="L23" i="12"/>
  <c r="L25" i="12" s="1"/>
  <c r="P22" i="12"/>
  <c r="K19" i="12"/>
  <c r="J19" i="12"/>
  <c r="I19" i="12"/>
  <c r="H19" i="12"/>
  <c r="G19" i="12"/>
  <c r="F19" i="12"/>
  <c r="F29" i="12" s="1"/>
  <c r="E19" i="12"/>
  <c r="D19" i="12"/>
  <c r="D29" i="12" s="1"/>
  <c r="C19" i="12"/>
  <c r="P18" i="12"/>
  <c r="N17" i="12"/>
  <c r="N19" i="12" s="1"/>
  <c r="M17" i="12"/>
  <c r="M19" i="12" s="1"/>
  <c r="M29" i="12" s="1"/>
  <c r="L17" i="12"/>
  <c r="L19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P8" i="12" l="1"/>
  <c r="E30" i="14"/>
  <c r="F30" i="14"/>
  <c r="M30" i="14"/>
  <c r="E29" i="12"/>
  <c r="G29" i="12"/>
  <c r="N29" i="12"/>
  <c r="I29" i="12"/>
  <c r="C30" i="14"/>
  <c r="J29" i="12"/>
  <c r="C29" i="12"/>
  <c r="K29" i="12"/>
  <c r="P8" i="14"/>
  <c r="D30" i="14"/>
  <c r="L30" i="14"/>
  <c r="G29" i="15"/>
  <c r="P8" i="15"/>
  <c r="P19" i="12"/>
  <c r="P17" i="12"/>
  <c r="P17" i="14"/>
  <c r="G30" i="14"/>
  <c r="L29" i="15"/>
  <c r="M29" i="15"/>
  <c r="N29" i="15"/>
  <c r="N30" i="14"/>
  <c r="L29" i="12"/>
  <c r="P25" i="12"/>
  <c r="P19" i="14"/>
  <c r="H30" i="14"/>
  <c r="P26" i="14"/>
  <c r="P23" i="12"/>
  <c r="P23" i="14"/>
  <c r="P29" i="12" l="1"/>
  <c r="P30" i="14"/>
  <c r="C23" i="15"/>
  <c r="C17" i="15"/>
  <c r="C19" i="15" l="1"/>
  <c r="P17" i="15"/>
  <c r="P23" i="15"/>
  <c r="C25" i="15"/>
  <c r="P25" i="15" s="1"/>
  <c r="C29" i="15" l="1"/>
  <c r="P29" i="15" s="1"/>
  <c r="C3" i="13" s="1"/>
  <c r="P1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B341B155-65EB-463C-B0DA-23901CE823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N24" authorId="1" shapeId="0" xr:uid="{15AA6F9A-6218-47E4-AB1B-DC58A1D06A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Avance sur salaire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4" authorId="0" shapeId="0" xr:uid="{FD487F4F-064E-4A51-8409-FD689B3E6D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a partir du févier 2024 (500 Euro par mois)</t>
        </r>
      </text>
    </comment>
  </commentList>
</comments>
</file>

<file path=xl/sharedStrings.xml><?xml version="1.0" encoding="utf-8"?>
<sst xmlns="http://schemas.openxmlformats.org/spreadsheetml/2006/main" count="113" uniqueCount="42">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</sst>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D1" workbookViewId="0">
      <selection activeCell="E36" sqref="E3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abSelected="1" topLeftCell="C1" workbookViewId="0">
      <selection activeCell="L22" sqref="L2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>
        <v>21</v>
      </c>
      <c r="L7" s="37">
        <v>22</v>
      </c>
      <c r="M7" s="37">
        <v>19</v>
      </c>
      <c r="N7" s="37">
        <v>20</v>
      </c>
      <c r="O7" s="36"/>
      <c r="P7" s="57">
        <f>SUM(C7:N7)</f>
        <v>252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2</v>
      </c>
      <c r="L8" s="61">
        <f t="shared" si="0"/>
        <v>3</v>
      </c>
      <c r="M8" s="61">
        <f t="shared" si="0"/>
        <v>0</v>
      </c>
      <c r="N8" s="61">
        <f t="shared" si="0"/>
        <v>1</v>
      </c>
      <c r="O8" s="36"/>
      <c r="P8" s="57">
        <f>SUM(C8:N8)</f>
        <v>24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>
        <v>21</v>
      </c>
      <c r="L11" s="11">
        <v>22</v>
      </c>
      <c r="M11" s="11">
        <v>19</v>
      </c>
      <c r="N11" s="11">
        <v>20</v>
      </c>
      <c r="P11" s="58">
        <f>SUM(C11:N11)</f>
        <v>247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>
        <v>2</v>
      </c>
      <c r="N12" s="12"/>
      <c r="P12" s="58">
        <f>SUM(C12:N12)</f>
        <v>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>
        <v>1</v>
      </c>
      <c r="N14" s="23"/>
      <c r="P14" s="58">
        <f>SUM(C14:N14)</f>
        <v>8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>
        <f>K11*Params!$C$5*(1-Params!$C$3)-Params!$C$4</f>
        <v>8619</v>
      </c>
      <c r="L17" s="10">
        <f>L11*Params!$C$5*(1-Params!$C$3)-Params!$C$4</f>
        <v>9033</v>
      </c>
      <c r="M17" s="10">
        <f>M11*Params!$C$5*(1-Params!$C$3)-Params!$C$4</f>
        <v>7791</v>
      </c>
      <c r="N17" s="10">
        <f>N11*Params!$C$5*(1-Params!$C$3)-Params!$C$4</f>
        <v>8205</v>
      </c>
      <c r="O17" s="4"/>
      <c r="P17" s="41">
        <f>SUM(C17:N17)</f>
        <v>101358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>
        <v>900</v>
      </c>
      <c r="N18" s="10"/>
      <c r="O18" s="4"/>
      <c r="P18" s="41">
        <f>SUM(C18:N18)</f>
        <v>7200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8619</v>
      </c>
      <c r="L19" s="28">
        <f t="shared" si="1"/>
        <v>9033</v>
      </c>
      <c r="M19" s="28">
        <f t="shared" si="1"/>
        <v>8691</v>
      </c>
      <c r="N19" s="28">
        <f t="shared" si="1"/>
        <v>8205</v>
      </c>
      <c r="O19" s="5"/>
      <c r="P19" s="42">
        <f>SUM(C19:N19)</f>
        <v>108558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>
        <v>5043.62</v>
      </c>
      <c r="L22" s="10">
        <v>7543.62</v>
      </c>
      <c r="M22" s="10">
        <v>5043.62</v>
      </c>
      <c r="N22" s="10">
        <v>5043.62</v>
      </c>
      <c r="O22" s="4"/>
      <c r="P22" s="43">
        <f>SUM(C22:N22)</f>
        <v>62976.960000000014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 t="shared" ref="H23:M23" si="2">1029.5+1737.92</f>
        <v>2767.42</v>
      </c>
      <c r="I23" s="10">
        <f t="shared" si="2"/>
        <v>2767.42</v>
      </c>
      <c r="J23" s="10">
        <f t="shared" si="2"/>
        <v>2767.42</v>
      </c>
      <c r="K23" s="10">
        <f t="shared" si="2"/>
        <v>2767.42</v>
      </c>
      <c r="L23" s="10">
        <f t="shared" si="2"/>
        <v>2767.42</v>
      </c>
      <c r="M23" s="10">
        <f t="shared" si="2"/>
        <v>2767.42</v>
      </c>
      <c r="N23" s="10">
        <f>1029.5+1743.17</f>
        <v>2772.67</v>
      </c>
      <c r="O23" s="4"/>
      <c r="P23" s="43">
        <f>SUM(C23:N23)</f>
        <v>33539.729999999989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>
        <v>0</v>
      </c>
      <c r="L24" s="10">
        <v>0</v>
      </c>
      <c r="M24" s="10">
        <v>0</v>
      </c>
      <c r="N24" s="10">
        <v>500</v>
      </c>
      <c r="O24" s="4"/>
      <c r="P24" s="43">
        <f>SUM(C24:N24)</f>
        <v>4000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 t="shared" ref="C26:N26" si="3">SUM(C22:C25)</f>
        <v>7943.33</v>
      </c>
      <c r="D26" s="44">
        <f t="shared" si="3"/>
        <v>9291.9</v>
      </c>
      <c r="E26" s="44">
        <f t="shared" si="3"/>
        <v>7809.79</v>
      </c>
      <c r="F26" s="44">
        <f t="shared" si="3"/>
        <v>7817.68</v>
      </c>
      <c r="G26" s="44">
        <f t="shared" si="3"/>
        <v>7812.29</v>
      </c>
      <c r="H26" s="44">
        <f t="shared" si="3"/>
        <v>7811.04</v>
      </c>
      <c r="I26" s="44">
        <f t="shared" si="3"/>
        <v>7811.04</v>
      </c>
      <c r="J26" s="44">
        <f t="shared" si="3"/>
        <v>11311.04</v>
      </c>
      <c r="K26" s="44">
        <f t="shared" si="3"/>
        <v>7811.04</v>
      </c>
      <c r="L26" s="44">
        <f t="shared" si="3"/>
        <v>10311.040000000001</v>
      </c>
      <c r="M26" s="44">
        <f t="shared" si="3"/>
        <v>7811.04</v>
      </c>
      <c r="N26" s="44">
        <f t="shared" si="3"/>
        <v>8316.2900000000009</v>
      </c>
      <c r="O26" s="4"/>
      <c r="P26" s="60">
        <f>SUM(C26:N26)</f>
        <v>101857.51999999999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4">C19-C26</f>
        <v>1089.67</v>
      </c>
      <c r="D30" s="47">
        <f t="shared" si="4"/>
        <v>-1086.8999999999996</v>
      </c>
      <c r="E30" s="47">
        <f t="shared" si="4"/>
        <v>395.21000000000004</v>
      </c>
      <c r="F30" s="47">
        <f t="shared" si="4"/>
        <v>873.31999999999971</v>
      </c>
      <c r="G30" s="47">
        <f t="shared" si="4"/>
        <v>3578.71</v>
      </c>
      <c r="H30" s="47">
        <f t="shared" si="4"/>
        <v>1221.96</v>
      </c>
      <c r="I30" s="47">
        <f t="shared" si="4"/>
        <v>1707.96</v>
      </c>
      <c r="J30" s="47">
        <f t="shared" si="4"/>
        <v>-1378.0400000000009</v>
      </c>
      <c r="K30" s="47">
        <f t="shared" si="4"/>
        <v>807.96</v>
      </c>
      <c r="L30" s="47">
        <f t="shared" si="4"/>
        <v>-1278.0400000000009</v>
      </c>
      <c r="M30" s="47">
        <f t="shared" si="4"/>
        <v>879.96</v>
      </c>
      <c r="N30" s="47">
        <f t="shared" si="4"/>
        <v>-111.29000000000087</v>
      </c>
      <c r="P30" s="59">
        <f>SUM(C30:N30)</f>
        <v>6700.4799999999977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52FB-6A54-4C60-B2D0-9C6C75914976}">
  <dimension ref="B1:P29"/>
  <sheetViews>
    <sheetView topLeftCell="B1" workbookViewId="0">
      <selection activeCell="F24" sqref="F2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45">
      <c r="B7" s="9" t="s">
        <v>21</v>
      </c>
      <c r="C7" s="37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9033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9033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5456.47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5456.47</v>
      </c>
    </row>
    <row r="23" spans="2:16" x14ac:dyDescent="0.45">
      <c r="B23" s="9" t="s">
        <v>8</v>
      </c>
      <c r="C23" s="10">
        <f>1123.62+1899.92</f>
        <v>3023.54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3023.54</v>
      </c>
    </row>
    <row r="24" spans="2:16" x14ac:dyDescent="0.45">
      <c r="B24" s="54" t="s">
        <v>38</v>
      </c>
      <c r="C24" s="55">
        <v>3000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6"/>
      <c r="O24" s="4"/>
      <c r="P24" s="43">
        <f>SUM(C24:N24)</f>
        <v>3000</v>
      </c>
    </row>
    <row r="25" spans="2:16" x14ac:dyDescent="0.45">
      <c r="B25" s="8" t="s">
        <v>3</v>
      </c>
      <c r="C25" s="44">
        <f t="shared" ref="C25:N25" si="2">SUM(C22:C24)</f>
        <v>11480.01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11480.01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P27" s="65">
        <f>SUM(C27:N27)</f>
        <v>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-2447.0100000000002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-2447.0100000000002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16" sqref="B1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9" t="s">
        <v>23</v>
      </c>
      <c r="C2" s="70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1" t="s">
        <v>33</v>
      </c>
      <c r="C2" s="71"/>
    </row>
    <row r="3" spans="2:3" ht="16.899999999999999" customHeight="1" x14ac:dyDescent="0.45">
      <c r="B3" s="38" t="s">
        <v>34</v>
      </c>
      <c r="C3" s="39">
        <f>SUM('2022'!P29,'2023'!P30)+('2024'!P29)</f>
        <v>7027.0499999999975</v>
      </c>
    </row>
    <row r="4" spans="2:3" ht="16.899999999999999" customHeight="1" x14ac:dyDescent="0.45">
      <c r="B4" s="38" t="s">
        <v>37</v>
      </c>
      <c r="C4" s="40">
        <f>'2022'!P12+'2023'!P12+'2024'!P12</f>
        <v>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97</vt:i4>
      </vt:variant>
    </vt:vector>
  </HeadingPairs>
  <TitlesOfParts>
    <vt:vector size="102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'2023'!SORTIES_FRAIS_KM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2024-02-23T08:09:19Z</dcterms:modified>
</cp:coreProperties>
</file>