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5F786973-EC14-4137-A8F5-EC8515A3960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'2023'!$B$15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'2023'!$B$17</definedName>
    <definedName name="ENTREES">#REF!</definedName>
    <definedName name="ENTREES_ASTREINTE" localSheetId="0">'2023'!$B$19</definedName>
    <definedName name="ENTREES_ASTREINTE">#REF!</definedName>
    <definedName name="ENTREES_FACTURE" localSheetId="0">'2023'!$B$18</definedName>
    <definedName name="ENTREES_FACTURE">#REF!</definedName>
    <definedName name="FEVRIER" localSheetId="0">'2023'!$D$3</definedName>
    <definedName name="FEVRIER">#REF!</definedName>
    <definedName name="FRAIS_KM" localSheetId="0">'2023'!$B$32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'2023'!$B$31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KM" localSheetId="0">'2023'!$B$25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P34" i="14"/>
  <c r="P35" i="14" s="1"/>
  <c r="P32" i="14"/>
  <c r="P31" i="14"/>
  <c r="N27" i="14"/>
  <c r="L27" i="14"/>
  <c r="K27" i="14"/>
  <c r="J27" i="14"/>
  <c r="G27" i="14"/>
  <c r="F27" i="14"/>
  <c r="D27" i="14"/>
  <c r="C27" i="14"/>
  <c r="P26" i="14"/>
  <c r="P25" i="14"/>
  <c r="N24" i="14"/>
  <c r="M24" i="14"/>
  <c r="M27" i="14" s="1"/>
  <c r="L24" i="14"/>
  <c r="K24" i="14"/>
  <c r="J24" i="14"/>
  <c r="I24" i="14"/>
  <c r="I27" i="14" s="1"/>
  <c r="H24" i="14"/>
  <c r="H27" i="14" s="1"/>
  <c r="G24" i="14"/>
  <c r="F24" i="14"/>
  <c r="E24" i="14"/>
  <c r="E27" i="14" s="1"/>
  <c r="D24" i="14"/>
  <c r="C24" i="14"/>
  <c r="P24" i="14" s="1"/>
  <c r="P23" i="14"/>
  <c r="L20" i="14"/>
  <c r="L29" i="14" s="1"/>
  <c r="K20" i="14"/>
  <c r="K29" i="14" s="1"/>
  <c r="H20" i="14"/>
  <c r="G20" i="14"/>
  <c r="G29" i="14" s="1"/>
  <c r="D20" i="14"/>
  <c r="D29" i="14" s="1"/>
  <c r="C20" i="14"/>
  <c r="C29" i="14" s="1"/>
  <c r="P19" i="14"/>
  <c r="N18" i="14"/>
  <c r="N20" i="14" s="1"/>
  <c r="N29" i="14" s="1"/>
  <c r="M18" i="14"/>
  <c r="M20" i="14" s="1"/>
  <c r="L18" i="14"/>
  <c r="K18" i="14"/>
  <c r="J18" i="14"/>
  <c r="J20" i="14" s="1"/>
  <c r="J29" i="14" s="1"/>
  <c r="I18" i="14"/>
  <c r="I20" i="14" s="1"/>
  <c r="I29" i="14" s="1"/>
  <c r="H18" i="14"/>
  <c r="G18" i="14"/>
  <c r="F18" i="14"/>
  <c r="F20" i="14" s="1"/>
  <c r="F29" i="14" s="1"/>
  <c r="E18" i="14"/>
  <c r="E20" i="14" s="1"/>
  <c r="D18" i="14"/>
  <c r="C18" i="14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H29" i="14" l="1"/>
  <c r="E29" i="14"/>
  <c r="P20" i="14"/>
  <c r="M29" i="14"/>
  <c r="P27" i="14"/>
  <c r="P29" i="14"/>
  <c r="C3" i="13" s="1"/>
  <c r="P18" i="14"/>
</calcChain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<sst xmlns="http://schemas.openxmlformats.org/spreadsheetml/2006/main" count="47" uniqueCount="46">
  <si>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</si>
  <si>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</si>
  <si>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</si>
  <si>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</si>
  <si>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</si>
  <si>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</si>
  <si>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</si>
  <si>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</si>
  <si>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</si>
  <si>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</si>
  <si>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</si>
  <si>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</si>
  <si>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</si>
  <si>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</si>
  <si>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</si>
  <si>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</si>
  <si>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</si>
  <si>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</si>
  <si>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</si>
  <si>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</si>
  <si>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</si>
  <si>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</si>
  <si>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</si>
  <si>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</si>
  <si>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</si>
  <si>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</si>
  <si>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</si>
  <si>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</si>
  <si>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</si>
  <si>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</si>
  <si>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</si>
  <si>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</si>
  <si>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</si>
  <si>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</si>
  <si>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</si>
  <si>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</si>
  <si>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</si>
  <si>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</si>
  <si>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</si>
  <si>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</si>
  <si>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</si>
  <si>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</si>
  <si>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</si>
  <si>
    <t>Achat HT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</si>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</sst>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abSelected="1" topLeftCell="A3" workbookViewId="0">
      <selection activeCell="N33" sqref="N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9</v>
      </c>
      <c r="O6" s="36"/>
      <c r="P6" s="58">
        <f>SUM(C6:N6)</f>
        <v>211</v>
      </c>
    </row>
    <row r="7" spans="2:16" x14ac:dyDescent="0.45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>
        <v>20</v>
      </c>
      <c r="O7" s="36"/>
      <c r="P7" s="58">
        <f>SUM(C7:N7)</f>
        <v>211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11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>
        <v>20</v>
      </c>
      <c r="P11" s="59">
        <f>SUM(C11:N11)</f>
        <v>211</v>
      </c>
    </row>
    <row r="12" spans="2:16" x14ac:dyDescent="0.45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45">
      <c r="B14" s="65" t="s">
        <v>42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>
        <v>2</v>
      </c>
      <c r="N14" s="66"/>
      <c r="P14" s="59">
        <f>SUM(C14:N14)</f>
        <v>2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>
        <f>N11*Params!$C$5*(1-Params!$C$3)-Params!$C$4</f>
        <v>8389</v>
      </c>
      <c r="O18" s="4"/>
      <c r="P18" s="41">
        <f>SUM(C18:N18)</f>
        <v>88395.200000000012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8389</v>
      </c>
      <c r="O20" s="5"/>
      <c r="P20" s="42">
        <f>SUM(C20:N20)</f>
        <v>88395.200000000012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>
        <v>4839.8</v>
      </c>
      <c r="O23" s="4"/>
      <c r="P23" s="43">
        <f>SUM(C23:N23)</f>
        <v>55574.470000000016</v>
      </c>
    </row>
    <row r="24" spans="2:16" x14ac:dyDescent="0.45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>
        <f>1014.53+1698.77</f>
        <v>2713.3</v>
      </c>
      <c r="O24" s="4"/>
      <c r="P24" s="43">
        <f>SUM(C24:N24)</f>
        <v>31148.419999999995</v>
      </c>
    </row>
    <row r="25" spans="2:16" x14ac:dyDescent="0.45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>
        <v>236.75</v>
      </c>
      <c r="O25" s="4"/>
      <c r="P25" s="43">
        <f>SUM(C25:N25)</f>
        <v>2441.576</v>
      </c>
    </row>
    <row r="26" spans="2:16" x14ac:dyDescent="0.45">
      <c r="B26" s="9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999.17</v>
      </c>
      <c r="O26" s="4"/>
      <c r="P26" s="43">
        <f>SUM(C26:N26)</f>
        <v>999.17</v>
      </c>
    </row>
    <row r="27" spans="2:16" x14ac:dyDescent="0.45">
      <c r="B27" s="8" t="s">
        <v>3</v>
      </c>
      <c r="C27" s="44">
        <f t="shared" ref="C27:L27" si="2">SUM(C23:C25)</f>
        <v>4503.6940000000004</v>
      </c>
      <c r="D27" s="44">
        <f t="shared" si="2"/>
        <v>7953.3130000000001</v>
      </c>
      <c r="E27" s="44">
        <f t="shared" si="2"/>
        <v>7987.1410000000005</v>
      </c>
      <c r="F27" s="44">
        <f t="shared" si="2"/>
        <v>7952.9679999999998</v>
      </c>
      <c r="G27" s="44">
        <f t="shared" si="2"/>
        <v>7927.6</v>
      </c>
      <c r="H27" s="44">
        <f t="shared" si="2"/>
        <v>7981.170000000001</v>
      </c>
      <c r="I27" s="44">
        <f t="shared" si="2"/>
        <v>7863.59</v>
      </c>
      <c r="J27" s="44">
        <f t="shared" si="2"/>
        <v>7796.1200000000008</v>
      </c>
      <c r="K27" s="44">
        <f t="shared" si="2"/>
        <v>7931.5100000000011</v>
      </c>
      <c r="L27" s="44">
        <f t="shared" si="2"/>
        <v>7906.4</v>
      </c>
      <c r="M27" s="44">
        <f>SUM(M23:M26)</f>
        <v>5571.1100000000006</v>
      </c>
      <c r="N27" s="44">
        <f>SUM(N23:N26)</f>
        <v>8789.02</v>
      </c>
      <c r="O27" s="4"/>
      <c r="P27" s="61">
        <f>SUM(C27:N27)</f>
        <v>90163.635999999999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499.70600000000013</v>
      </c>
      <c r="D29" s="47">
        <f t="shared" si="3"/>
        <v>12.48700000000008</v>
      </c>
      <c r="E29" s="47">
        <f t="shared" si="3"/>
        <v>1671.4589999999998</v>
      </c>
      <c r="F29" s="47">
        <f t="shared" si="3"/>
        <v>-410.36799999999948</v>
      </c>
      <c r="G29" s="47">
        <f t="shared" si="3"/>
        <v>-1654.6000000000004</v>
      </c>
      <c r="H29" s="47">
        <f t="shared" si="3"/>
        <v>831.02999999999975</v>
      </c>
      <c r="I29" s="47">
        <f t="shared" si="3"/>
        <v>-744.1899999999996</v>
      </c>
      <c r="J29" s="47">
        <f t="shared" si="3"/>
        <v>-4062.3200000000006</v>
      </c>
      <c r="K29" s="47">
        <f t="shared" si="3"/>
        <v>880.6899999999996</v>
      </c>
      <c r="L29" s="47">
        <f t="shared" si="3"/>
        <v>1329</v>
      </c>
      <c r="M29" s="47">
        <f t="shared" si="3"/>
        <v>278.6899999999996</v>
      </c>
      <c r="N29" s="47">
        <f t="shared" si="3"/>
        <v>-400.02000000000044</v>
      </c>
      <c r="P29" s="60">
        <f>SUM(C29:N29)</f>
        <v>-1768.4360000000015</v>
      </c>
    </row>
    <row r="31" spans="2:16" x14ac:dyDescent="0.45">
      <c r="B31" s="63" t="s">
        <v>37</v>
      </c>
      <c r="C31" s="54">
        <v>276</v>
      </c>
      <c r="D31" s="54">
        <v>437</v>
      </c>
      <c r="E31" s="54">
        <v>529</v>
      </c>
      <c r="F31" s="54">
        <v>414</v>
      </c>
      <c r="G31" s="54">
        <v>345</v>
      </c>
      <c r="H31" s="54">
        <v>483</v>
      </c>
      <c r="I31" s="54">
        <v>255</v>
      </c>
      <c r="J31" s="54">
        <v>135</v>
      </c>
      <c r="K31" s="54">
        <v>315</v>
      </c>
      <c r="L31" s="54">
        <v>330</v>
      </c>
      <c r="M31" s="54">
        <v>210</v>
      </c>
      <c r="N31" s="54">
        <v>300</v>
      </c>
      <c r="P31" s="62">
        <f>SUM(C31:N31)</f>
        <v>4029</v>
      </c>
    </row>
    <row r="32" spans="2:16" x14ac:dyDescent="0.45">
      <c r="B32" s="63" t="s">
        <v>38</v>
      </c>
      <c r="C32" s="54">
        <v>193.56399999999999</v>
      </c>
      <c r="D32" s="54">
        <v>248.143</v>
      </c>
      <c r="E32" s="54">
        <v>279.33100000000002</v>
      </c>
      <c r="F32" s="54">
        <v>247.798</v>
      </c>
      <c r="G32" s="54">
        <v>217.3</v>
      </c>
      <c r="H32" s="54">
        <v>264.22000000000003</v>
      </c>
      <c r="I32" s="54">
        <v>154.53</v>
      </c>
      <c r="J32" s="54">
        <v>81.81</v>
      </c>
      <c r="K32" s="54">
        <v>190.89</v>
      </c>
      <c r="L32" s="54">
        <v>199.98</v>
      </c>
      <c r="M32" s="54">
        <v>127.26</v>
      </c>
      <c r="N32" s="54">
        <v>181.8</v>
      </c>
      <c r="P32" s="62">
        <f>SUM(C32:N32)</f>
        <v>2386.6260000000002</v>
      </c>
    </row>
    <row r="34" spans="14:16" x14ac:dyDescent="0.45">
      <c r="N34" s="54" t="s">
        <v>44</v>
      </c>
      <c r="P34" s="62">
        <f>P31*0.606</f>
        <v>2441.5740000000001</v>
      </c>
    </row>
    <row r="35" spans="14:16" x14ac:dyDescent="0.45">
      <c r="N35" s="54" t="s">
        <v>45</v>
      </c>
      <c r="P35" s="62">
        <f>P34-P32</f>
        <v>54.947999999999865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460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('2023'!P29)</f>
        <v>-1768.4360000000015</v>
      </c>
    </row>
    <row r="4" spans="2:3" ht="16.899999999999999" customHeight="1" x14ac:dyDescent="0.45">
      <c r="B4" s="38" t="s">
        <v>39</v>
      </c>
      <c r="C4" s="40">
        <f>'2023'!P12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2024-01-02T21:03:17Z</dcterms:modified>
</cp:coreProperties>
</file>