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12\Normal\"/>
    </mc:Choice>
  </mc:AlternateContent>
  <xr:revisionPtr revIDLastSave="0" documentId="13_ncr:1_{537FECBE-1579-4276-AE3C-E632C4354F2C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1" i="14" l="1"/>
  <c r="P30" i="14"/>
  <c r="G28" i="14"/>
  <c r="F28" i="14"/>
  <c r="N26" i="14"/>
  <c r="L26" i="14"/>
  <c r="K26" i="14"/>
  <c r="I26" i="14"/>
  <c r="H26" i="14"/>
  <c r="G26" i="14"/>
  <c r="F26" i="14"/>
  <c r="E26" i="14"/>
  <c r="D26" i="14"/>
  <c r="C26" i="14"/>
  <c r="P25" i="14"/>
  <c r="P24" i="14"/>
  <c r="N23" i="14"/>
  <c r="M23" i="14"/>
  <c r="M26" i="14" s="1"/>
  <c r="L23" i="14"/>
  <c r="K23" i="14"/>
  <c r="J23" i="14"/>
  <c r="J26" i="14" s="1"/>
  <c r="P22" i="14"/>
  <c r="L19" i="14"/>
  <c r="L28" i="14" s="1"/>
  <c r="I19" i="14"/>
  <c r="I28" i="14" s="1"/>
  <c r="H19" i="14"/>
  <c r="H28" i="14" s="1"/>
  <c r="G19" i="14"/>
  <c r="F19" i="14"/>
  <c r="E19" i="14"/>
  <c r="E28" i="14" s="1"/>
  <c r="D19" i="14"/>
  <c r="D28" i="14" s="1"/>
  <c r="C19" i="14"/>
  <c r="P19" i="14" s="1"/>
  <c r="P18" i="14"/>
  <c r="P17" i="14"/>
  <c r="N17" i="14"/>
  <c r="N19" i="14" s="1"/>
  <c r="N28" i="14" s="1"/>
  <c r="M17" i="14"/>
  <c r="M19" i="14" s="1"/>
  <c r="M28" i="14" s="1"/>
  <c r="L17" i="14"/>
  <c r="K17" i="14"/>
  <c r="K19" i="14" s="1"/>
  <c r="K28" i="14" s="1"/>
  <c r="J17" i="14"/>
  <c r="J19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P8" i="14" s="1"/>
  <c r="C8" i="14"/>
  <c r="P7" i="14"/>
  <c r="P6" i="14"/>
  <c r="P26" i="14" l="1"/>
  <c r="J28" i="14"/>
  <c r="P23" i="14"/>
  <c r="C28" i="14"/>
  <c r="P28" i="14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M18" authorId="0" shapeId="0" xr:uid="{42BB4D25-E5F8-4FA2-A1B4-80821C51BD7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La boite nous a validé le montant de 635</t>
        </r>
      </text>
    </comment>
  </commentList>
</comments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<sst xmlns="http://schemas.openxmlformats.org/spreadsheetml/2006/main" count="44" uniqueCount="43">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</sst>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abSelected="1" topLeftCell="A3" workbookViewId="0">
      <selection activeCell="F33" sqref="F33"/>
    </sheetView>
  </sheetViews>
  <sheetFormatPr baseColWidth="10" defaultRowHeight="14.25" x14ac:dyDescent="0.45"/>
  <cols>
    <col min="1" max="1" width="3" customWidth="1"/>
    <col min="2" max="2" width="28" customWidth="1"/>
    <col min="14" max="14" width="18.86328125" bestFit="1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11</v>
      </c>
      <c r="O6" s="36"/>
      <c r="P6" s="57">
        <f>SUM(C6:N6)</f>
        <v>87</v>
      </c>
    </row>
    <row r="7" spans="2:16" x14ac:dyDescent="0.45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>
        <v>8</v>
      </c>
      <c r="L7" s="37">
        <v>22</v>
      </c>
      <c r="M7" s="37">
        <v>21</v>
      </c>
      <c r="N7" s="37">
        <v>20</v>
      </c>
      <c r="O7" s="36"/>
      <c r="P7" s="57">
        <f>SUM(C7:N7)</f>
        <v>87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-11</v>
      </c>
      <c r="L8" s="63">
        <f t="shared" si="0"/>
        <v>3</v>
      </c>
      <c r="M8" s="63">
        <f t="shared" si="0"/>
        <v>2</v>
      </c>
      <c r="N8" s="63">
        <f t="shared" si="0"/>
        <v>9</v>
      </c>
      <c r="O8" s="36"/>
      <c r="P8" s="57">
        <f>SUM(C8:N8)</f>
        <v>0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>
        <v>8</v>
      </c>
      <c r="L11" s="11">
        <v>22</v>
      </c>
      <c r="M11" s="11">
        <v>21</v>
      </c>
      <c r="N11" s="11">
        <v>20</v>
      </c>
      <c r="P11" s="58">
        <f>SUM(C11:N11)</f>
        <v>87.5</v>
      </c>
    </row>
    <row r="12" spans="2:16" x14ac:dyDescent="0.45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>
        <v>13</v>
      </c>
      <c r="L12" s="12"/>
      <c r="M12" s="12"/>
      <c r="N12" s="12"/>
      <c r="P12" s="58">
        <f>SUM(C12:N12)</f>
        <v>18.5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1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7515</v>
      </c>
      <c r="K17" s="10">
        <f>K11*Params!$C$5*(1-Params!$C$3)-Params!$C$4</f>
        <v>3605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N11*Params!$C$5*(1-Params!$C$3)-Params!$C$4</f>
        <v>9125</v>
      </c>
      <c r="O17" s="4"/>
      <c r="P17" s="41">
        <f>SUM(C17:N17)</f>
        <v>39875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635</v>
      </c>
      <c r="N18" s="10"/>
      <c r="O18" s="4"/>
      <c r="P18" s="41">
        <f>SUM(C18:N18)</f>
        <v>635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3605</v>
      </c>
      <c r="L19" s="28">
        <f t="shared" si="1"/>
        <v>10045</v>
      </c>
      <c r="M19" s="28">
        <f t="shared" si="1"/>
        <v>10220</v>
      </c>
      <c r="N19" s="28">
        <f t="shared" si="1"/>
        <v>9125</v>
      </c>
      <c r="O19" s="5"/>
      <c r="P19" s="42">
        <f>SUM(C19:N19)</f>
        <v>40510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>
        <v>5285.8</v>
      </c>
      <c r="L22" s="10">
        <v>5285.8</v>
      </c>
      <c r="M22" s="10">
        <v>5285.8</v>
      </c>
      <c r="N22" s="10">
        <v>5200.67</v>
      </c>
      <c r="O22" s="4"/>
      <c r="P22" s="43">
        <f>SUM(C22:N22)</f>
        <v>26343.870000000003</v>
      </c>
    </row>
    <row r="23" spans="2:16" x14ac:dyDescent="0.45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>
        <f>1092.2+1865.37</f>
        <v>2957.5699999999997</v>
      </c>
      <c r="L23" s="10">
        <f>1092.2+1885.11</f>
        <v>2977.31</v>
      </c>
      <c r="M23" s="10">
        <f>1092.2+1850.91</f>
        <v>2943.11</v>
      </c>
      <c r="N23" s="10">
        <f>1082.29+1823.32</f>
        <v>2905.6099999999997</v>
      </c>
      <c r="O23" s="4"/>
      <c r="P23" s="43">
        <f>SUM(C23:N23)</f>
        <v>14726.71</v>
      </c>
    </row>
    <row r="24" spans="2:16" x14ac:dyDescent="0.45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>
        <v>242.8</v>
      </c>
      <c r="L24" s="10">
        <v>492.7</v>
      </c>
      <c r="M24" s="10">
        <v>474.85</v>
      </c>
      <c r="N24" s="10">
        <v>474.85</v>
      </c>
      <c r="O24" s="4"/>
      <c r="P24" s="43">
        <f>SUM(C24:N24)</f>
        <v>2088.65</v>
      </c>
    </row>
    <row r="25" spans="2:16" x14ac:dyDescent="0.45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8486.1699999999983</v>
      </c>
      <c r="L26" s="44">
        <f t="shared" si="2"/>
        <v>8755.8100000000013</v>
      </c>
      <c r="M26" s="44">
        <f t="shared" si="2"/>
        <v>8703.76</v>
      </c>
      <c r="N26" s="44">
        <f t="shared" si="2"/>
        <v>8581.1299999999992</v>
      </c>
      <c r="O26" s="4"/>
      <c r="P26" s="60">
        <f>SUM(C26:N26)</f>
        <v>43908.399999999994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-4881.1699999999983</v>
      </c>
      <c r="L28" s="47">
        <f t="shared" si="3"/>
        <v>1289.1899999999987</v>
      </c>
      <c r="M28" s="47">
        <f t="shared" si="3"/>
        <v>1516.2399999999998</v>
      </c>
      <c r="N28" s="47">
        <f t="shared" si="3"/>
        <v>543.8700000000008</v>
      </c>
      <c r="P28" s="59">
        <f>SUM(C28:N28)</f>
        <v>-3398.3999999999996</v>
      </c>
    </row>
    <row r="30" spans="2:16" x14ac:dyDescent="0.45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>
        <v>400</v>
      </c>
      <c r="L30" s="54">
        <v>1100</v>
      </c>
      <c r="M30" s="54">
        <v>1050</v>
      </c>
      <c r="N30" s="54">
        <v>1000</v>
      </c>
      <c r="P30" s="61">
        <f>SUM(C30:N30)</f>
        <v>4400</v>
      </c>
    </row>
    <row r="31" spans="2:16" x14ac:dyDescent="0.45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>
        <v>242.8</v>
      </c>
      <c r="L31" s="54">
        <v>492.7</v>
      </c>
      <c r="M31" s="54">
        <v>474.85</v>
      </c>
      <c r="N31" s="54">
        <v>474.85</v>
      </c>
      <c r="P31" s="61">
        <f>SUM(C31:N31)</f>
        <v>2088.65</v>
      </c>
    </row>
    <row r="33" spans="16:16" x14ac:dyDescent="0.45">
      <c r="P33"/>
    </row>
    <row r="34" spans="16:16" x14ac:dyDescent="0.45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6" sqref="B6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42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'2023'!P28</f>
        <v>-3398.3999999999996</v>
      </c>
    </row>
    <row r="4" spans="2:3" ht="16.899999999999999" customHeight="1" x14ac:dyDescent="0.45">
      <c r="B4" s="38" t="s">
        <v>39</v>
      </c>
      <c r="C4" s="40">
        <f>'2023'!P12</f>
        <v>18.5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2024-01-02T19:32:48Z</dcterms:modified>
</cp:coreProperties>
</file>