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HighskillTools\Data\Suivi\2023\12\Normal\"/>
    </mc:Choice>
  </mc:AlternateContent>
  <xr:revisionPtr revIDLastSave="0" documentId="13_ncr:1_{537FECBE-1579-4276-AE3C-E632C4354F2C}" xr6:coauthVersionLast="47" xr6:coauthVersionMax="47" xr10:uidLastSave="{00000000-0000-0000-0000-000000000000}"/>
  <bookViews>
    <workbookView xWindow="-98" yWindow="-98" windowWidth="22695" windowHeight="14476" xr2:uid="{00000000-000D-0000-FFFF-FFFF00000000}"/>
  </bookViews>
  <sheets>
    <sheet name="2023" sheetId="14" r:id="rId1"/>
    <sheet name="Params" sheetId="10" r:id="rId2"/>
    <sheet name="Synthése" sheetId="13" r:id="rId3"/>
  </sheets>
  <definedNames>
    <definedName name="AOUT" localSheetId="0">'2023'!$J$3</definedName>
    <definedName name="AOUT">#REF!</definedName>
    <definedName name="AVANCE_SUR_SALAIRE" localSheetId="0">'2023'!#REF!</definedName>
    <definedName name="AVANCE_SUR_SALAIRE">#REF!</definedName>
    <definedName name="AVRIL" localSheetId="0">'2023'!$F$3</definedName>
    <definedName name="AVRIL">#REF!</definedName>
    <definedName name="CRA" localSheetId="0">'2023'!$B$10</definedName>
    <definedName name="CRA">#REF!</definedName>
    <definedName name="CRA_ASTREINTE" localSheetId="0">'2023'!$B$14</definedName>
    <definedName name="CRA_ASTREINTE">#REF!</definedName>
    <definedName name="CRA_CP" localSheetId="0">'2023'!$B$12</definedName>
    <definedName name="CRA_CP">#REF!</definedName>
    <definedName name="CRA_PRODUCTION" localSheetId="0">'2023'!$B$11</definedName>
    <definedName name="CRA_PRODUCTION">#REF!</definedName>
    <definedName name="CRA_SANS_SOLDE" localSheetId="0">'2023'!$B$13</definedName>
    <definedName name="CRA_SANS_SOLDE">#REF!</definedName>
    <definedName name="DECEMBRE" localSheetId="0">'2023'!$N$3</definedName>
    <definedName name="DECEMBRE">#REF!</definedName>
    <definedName name="ENTREES" localSheetId="0">'2023'!$B$16</definedName>
    <definedName name="ENTREES">#REF!</definedName>
    <definedName name="ENTREES_ASTREINTE" localSheetId="0">'2023'!$B$18</definedName>
    <definedName name="ENTREES_ASTREINTE">#REF!</definedName>
    <definedName name="ENTREES_FACTURE" localSheetId="0">'2023'!$B$17</definedName>
    <definedName name="ENTREES_FACTURE">#REF!</definedName>
    <definedName name="FEVRIER" localSheetId="0">'2023'!$D$3</definedName>
    <definedName name="FEVRIER">#REF!</definedName>
    <definedName name="FRAIS_KM" localSheetId="0">'2023'!$B$31</definedName>
    <definedName name="JANVIER" localSheetId="0">'2023'!$C$3</definedName>
    <definedName name="JANVIER">#REF!</definedName>
    <definedName name="JUILLET" localSheetId="0">'2023'!$I$3</definedName>
    <definedName name="JUILLET">#REF!</definedName>
    <definedName name="JUIN" localSheetId="0">'2023'!$H$3</definedName>
    <definedName name="JUIN">#REF!</definedName>
    <definedName name="MAI" localSheetId="0">'2023'!$G$3</definedName>
    <definedName name="MAI">#REF!</definedName>
    <definedName name="MARS" localSheetId="0">'2023'!$E$3</definedName>
    <definedName name="MARS">#REF!</definedName>
    <definedName name="MOIS" localSheetId="0">'2023'!$B$3</definedName>
    <definedName name="MOIS">#REF!</definedName>
    <definedName name="NOMBRE_KM" localSheetId="0">'2023'!$B$30</definedName>
    <definedName name="NOVEMBRE" localSheetId="0">'2023'!$M$3</definedName>
    <definedName name="NOVEMBRE">#REF!</definedName>
    <definedName name="OCTOBRE" localSheetId="0">'2023'!$L$3</definedName>
    <definedName name="OCTOBRE">#REF!</definedName>
    <definedName name="REPAS" localSheetId="0">'2023'!$B$5</definedName>
    <definedName name="REPAS">#REF!</definedName>
    <definedName name="REPAS_ACQUIS" localSheetId="0">'2023'!$B$7</definedName>
    <definedName name="REPAS_ACQUIS">#REF!</definedName>
    <definedName name="REPAS_PRIS" localSheetId="0">'2023'!$B$6</definedName>
    <definedName name="REPAS_PRIS">#REF!</definedName>
    <definedName name="REPAS_SOLDE" localSheetId="0">'2023'!$B$8</definedName>
    <definedName name="REPAS_SOLDE">#REF!</definedName>
    <definedName name="SEPTEMBRE" localSheetId="0">'2023'!$K$3</definedName>
    <definedName name="SEPTEMBRE">#REF!</definedName>
    <definedName name="SOLDE" localSheetId="0">'2023'!$B$28</definedName>
    <definedName name="SORTIES" localSheetId="0">'2023'!$B$21</definedName>
    <definedName name="SORTIES">#REF!</definedName>
    <definedName name="SORTIES_ABONDEMENT" localSheetId="0">'2023'!#REF!</definedName>
    <definedName name="SORTIES_ABONDEMENT">#REF!</definedName>
    <definedName name="SORTIES_CHARGES_SOCIALES_PATRONALES" localSheetId="0">'2023'!$B$23</definedName>
    <definedName name="SORTIES_CHARGES_SOCIALES_PATRONALES">#REF!</definedName>
    <definedName name="SORTIES_FRAIS_KM" localSheetId="0">'2023'!$B$24</definedName>
    <definedName name="SORTIES_FRAIS_PEE_AMUNDI" localSheetId="0">'2023'!#REF!</definedName>
    <definedName name="SORTIES_FRAIS_PEE_AMUNDI">#REF!</definedName>
    <definedName name="SORTIES_INTERESSEMENT" localSheetId="0">'2023'!#REF!</definedName>
    <definedName name="SORTIES_INTERESSEMENT">#REF!</definedName>
    <definedName name="SORTIES_SALAIRE_NET" localSheetId="0">'2023'!$B$22</definedName>
    <definedName name="SORTIES_SALAIRE_NET">#REF!</definedName>
    <definedName name="TOTAL" localSheetId="0">'2023'!$P$3</definedName>
    <definedName name="TOTAL">#REF!</definedName>
    <definedName name="TOTAL_ENTREES" localSheetId="0">'2023'!$B$19</definedName>
    <definedName name="TOTAL_ENTREES">#REF!</definedName>
    <definedName name="TOTAL_SORTIES" localSheetId="0">'2023'!$B$26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31" i="14" l="1"/>
  <c r="P30" i="14"/>
  <c r="G28" i="14"/>
  <c r="F28" i="14"/>
  <c r="N26" i="14"/>
  <c r="L26" i="14"/>
  <c r="K26" i="14"/>
  <c r="I26" i="14"/>
  <c r="H26" i="14"/>
  <c r="G26" i="14"/>
  <c r="F26" i="14"/>
  <c r="E26" i="14"/>
  <c r="D26" i="14"/>
  <c r="C26" i="14"/>
  <c r="P25" i="14"/>
  <c r="P24" i="14"/>
  <c r="N23" i="14"/>
  <c r="M23" i="14"/>
  <c r="M26" i="14" s="1"/>
  <c r="L23" i="14"/>
  <c r="K23" i="14"/>
  <c r="J23" i="14"/>
  <c r="J26" i="14" s="1"/>
  <c r="P22" i="14"/>
  <c r="L19" i="14"/>
  <c r="L28" i="14" s="1"/>
  <c r="I19" i="14"/>
  <c r="I28" i="14" s="1"/>
  <c r="H19" i="14"/>
  <c r="H28" i="14" s="1"/>
  <c r="G19" i="14"/>
  <c r="F19" i="14"/>
  <c r="E19" i="14"/>
  <c r="E28" i="14" s="1"/>
  <c r="D19" i="14"/>
  <c r="D28" i="14" s="1"/>
  <c r="C19" i="14"/>
  <c r="P19" i="14" s="1"/>
  <c r="P18" i="14"/>
  <c r="P17" i="14"/>
  <c r="N17" i="14"/>
  <c r="N19" i="14" s="1"/>
  <c r="N28" i="14" s="1"/>
  <c r="M17" i="14"/>
  <c r="M19" i="14" s="1"/>
  <c r="M28" i="14" s="1"/>
  <c r="L17" i="14"/>
  <c r="K17" i="14"/>
  <c r="K19" i="14" s="1"/>
  <c r="K28" i="14" s="1"/>
  <c r="J17" i="14"/>
  <c r="J19" i="14" s="1"/>
  <c r="P14" i="14"/>
  <c r="P13" i="14"/>
  <c r="P12" i="14"/>
  <c r="C4" i="13" s="1"/>
  <c r="P11" i="14"/>
  <c r="N8" i="14"/>
  <c r="M8" i="14"/>
  <c r="L8" i="14"/>
  <c r="K8" i="14"/>
  <c r="J8" i="14"/>
  <c r="I8" i="14"/>
  <c r="H8" i="14"/>
  <c r="G8" i="14"/>
  <c r="F8" i="14"/>
  <c r="E8" i="14"/>
  <c r="D8" i="14"/>
  <c r="P8" i="14" s="1"/>
  <c r="C8" i="14"/>
  <c r="P7" i="14"/>
  <c r="P6" i="14"/>
  <c r="P26" i="14" l="1"/>
  <c r="J28" i="14"/>
  <c r="P23" i="14"/>
  <c r="C28" i="14"/>
  <c r="P28" i="14" l="1"/>
  <c r="C3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M18" authorId="0" shapeId="0" xr:uid="{42BB4D25-E5F8-4FA2-A1B4-80821C51BD74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La boite nous a validé le montant de 635</t>
        </r>
      </text>
    </comment>
  </commentList>
</comments>
</file>

<file path=xl/sharedStrings.xml><?xml version="1.0" encoding="utf-8"?>
<sst xmlns="http://schemas.openxmlformats.org/spreadsheetml/2006/main" count="44" uniqueCount="43">
  <si>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</si>
  <si>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</si>
  <si>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</si>
  <si>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</si>
  <si>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</si>
  <si>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</si>
  <si>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</si>
  <si>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</si>
  <si>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</si>
  <si>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</si>
  <si>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</si>
  <si>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</si>
  <si>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</si>
  <si>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</si>
  <si>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</si>
  <si>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</si>
  <si>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</si>
  <si>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</si>
  <si>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</si>
  <si>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</si>
  <si>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</si>
  <si>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</si>
  <si>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</si>
  <si>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</si>
  <si>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</si>
  <si>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</si>
  <si>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</si>
  <si>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</si>
  <si>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</si>
  <si>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</si>
  <si>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</si>
  <si>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</si>
  <si>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</si>
  <si>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</si>
  <si>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</si>
  <si>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</si>
  <si>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</si>
  <si>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</si>
  <si>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</si>
  <si>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</si>
  <si>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</si>
  <si>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Frais Achats</t>
  </si>
  <si>
    <t>TJM (Août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</si>
</sst>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4" fontId="4" fillId="4" borderId="2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4"/>
  <sheetViews>
    <sheetView tabSelected="1" topLeftCell="A3" workbookViewId="0">
      <selection activeCell="F33" sqref="F33"/>
    </sheetView>
  </sheetViews>
  <sheetFormatPr baseColWidth="10" defaultRowHeight="14.25" x14ac:dyDescent="0.45"/>
  <cols>
    <col min="1" max="1" width="3" customWidth="1"/>
    <col min="2" max="2" width="28" customWidth="1"/>
    <col min="14" max="14" width="18.86328125" bestFit="1" customWidth="1"/>
    <col min="15" max="15" width="4" customWidth="1"/>
    <col min="16" max="16" width="11" style="48" customWidth="1"/>
  </cols>
  <sheetData>
    <row r="1" spans="2:16" x14ac:dyDescent="0.45">
      <c r="B1" s="65" t="s">
        <v>9</v>
      </c>
    </row>
    <row r="2" spans="2:16" x14ac:dyDescent="0.45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/>
      <c r="D6" s="35"/>
      <c r="E6" s="35"/>
      <c r="F6" s="37"/>
      <c r="G6" s="37"/>
      <c r="H6" s="37"/>
      <c r="I6" s="37"/>
      <c r="J6" s="37">
        <v>19</v>
      </c>
      <c r="K6" s="37">
        <v>19</v>
      </c>
      <c r="L6" s="37">
        <v>19</v>
      </c>
      <c r="M6" s="37">
        <v>19</v>
      </c>
      <c r="N6" s="37">
        <v>11</v>
      </c>
      <c r="O6" s="36"/>
      <c r="P6" s="57">
        <f>SUM(C6:N6)</f>
        <v>87</v>
      </c>
    </row>
    <row r="7" spans="2:16" x14ac:dyDescent="0.45">
      <c r="B7" s="9" t="s">
        <v>21</v>
      </c>
      <c r="C7" s="37"/>
      <c r="D7" s="37"/>
      <c r="E7" s="37"/>
      <c r="F7" s="37"/>
      <c r="G7" s="37"/>
      <c r="H7" s="37"/>
      <c r="I7" s="37"/>
      <c r="J7" s="37">
        <v>16</v>
      </c>
      <c r="K7" s="37">
        <v>8</v>
      </c>
      <c r="L7" s="37">
        <v>22</v>
      </c>
      <c r="M7" s="37">
        <v>21</v>
      </c>
      <c r="N7" s="37">
        <v>20</v>
      </c>
      <c r="O7" s="36"/>
      <c r="P7" s="57">
        <f>SUM(C7:N7)</f>
        <v>87</v>
      </c>
    </row>
    <row r="8" spans="2:16" x14ac:dyDescent="0.45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-3</v>
      </c>
      <c r="K8" s="63">
        <f t="shared" si="0"/>
        <v>-11</v>
      </c>
      <c r="L8" s="63">
        <f t="shared" si="0"/>
        <v>3</v>
      </c>
      <c r="M8" s="63">
        <f t="shared" si="0"/>
        <v>2</v>
      </c>
      <c r="N8" s="63">
        <f t="shared" si="0"/>
        <v>9</v>
      </c>
      <c r="O8" s="36"/>
      <c r="P8" s="57">
        <f>SUM(C8:N8)</f>
        <v>0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/>
      <c r="D11" s="11"/>
      <c r="E11" s="11"/>
      <c r="F11" s="11"/>
      <c r="G11" s="11"/>
      <c r="H11" s="11"/>
      <c r="I11" s="11"/>
      <c r="J11" s="11">
        <v>16.5</v>
      </c>
      <c r="K11" s="11">
        <v>8</v>
      </c>
      <c r="L11" s="11">
        <v>22</v>
      </c>
      <c r="M11" s="11">
        <v>21</v>
      </c>
      <c r="N11" s="11">
        <v>20</v>
      </c>
      <c r="P11" s="58">
        <f>SUM(C11:N11)</f>
        <v>87.5</v>
      </c>
    </row>
    <row r="12" spans="2:16" x14ac:dyDescent="0.45">
      <c r="B12" s="9" t="s">
        <v>16</v>
      </c>
      <c r="C12" s="12"/>
      <c r="D12" s="12"/>
      <c r="E12" s="12"/>
      <c r="F12" s="12"/>
      <c r="G12" s="12"/>
      <c r="H12" s="12"/>
      <c r="I12" s="12"/>
      <c r="J12" s="12">
        <v>5.5</v>
      </c>
      <c r="K12" s="12">
        <v>13</v>
      </c>
      <c r="L12" s="12"/>
      <c r="M12" s="12"/>
      <c r="N12" s="12"/>
      <c r="P12" s="58">
        <f>SUM(C12:N12)</f>
        <v>18.5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>
        <v>1</v>
      </c>
      <c r="N14" s="23"/>
      <c r="P14" s="58">
        <f>SUM(C14:N14)</f>
        <v>1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/>
      <c r="D17" s="10"/>
      <c r="E17" s="10"/>
      <c r="F17" s="10"/>
      <c r="G17" s="10"/>
      <c r="H17" s="10"/>
      <c r="I17" s="10"/>
      <c r="J17" s="10">
        <f>J11*Params!$C$5*(1-Params!$C$3)-Params!$C$4</f>
        <v>7515</v>
      </c>
      <c r="K17" s="10">
        <f>K11*Params!$C$5*(1-Params!$C$3)-Params!$C$4</f>
        <v>3605</v>
      </c>
      <c r="L17" s="10">
        <f>L11*Params!$C$5*(1-Params!$C$3)-Params!$C$4</f>
        <v>10045</v>
      </c>
      <c r="M17" s="10">
        <f>M11*Params!$C$5*(1-Params!$C$3)-Params!$C$4</f>
        <v>9585</v>
      </c>
      <c r="N17" s="10">
        <f>N11*Params!$C$5*(1-Params!$C$3)-Params!$C$4</f>
        <v>9125</v>
      </c>
      <c r="O17" s="4"/>
      <c r="P17" s="41">
        <f>SUM(C17:N17)</f>
        <v>39875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>
        <v>635</v>
      </c>
      <c r="N18" s="10"/>
      <c r="O18" s="4"/>
      <c r="P18" s="41">
        <f>SUM(C18:N18)</f>
        <v>635</v>
      </c>
    </row>
    <row r="19" spans="2:16" x14ac:dyDescent="0.45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7515</v>
      </c>
      <c r="K19" s="28">
        <f t="shared" si="1"/>
        <v>3605</v>
      </c>
      <c r="L19" s="28">
        <f t="shared" si="1"/>
        <v>10045</v>
      </c>
      <c r="M19" s="28">
        <f t="shared" si="1"/>
        <v>10220</v>
      </c>
      <c r="N19" s="28">
        <f t="shared" si="1"/>
        <v>9125</v>
      </c>
      <c r="O19" s="5"/>
      <c r="P19" s="42">
        <f>SUM(C19:N19)</f>
        <v>40510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/>
      <c r="D22" s="10"/>
      <c r="E22" s="10"/>
      <c r="F22" s="10"/>
      <c r="G22" s="10"/>
      <c r="H22" s="10"/>
      <c r="I22" s="10"/>
      <c r="J22" s="10">
        <v>5285.8</v>
      </c>
      <c r="K22" s="10">
        <v>5285.8</v>
      </c>
      <c r="L22" s="10">
        <v>5285.8</v>
      </c>
      <c r="M22" s="10">
        <v>5285.8</v>
      </c>
      <c r="N22" s="10">
        <v>5200.67</v>
      </c>
      <c r="O22" s="4"/>
      <c r="P22" s="43">
        <f>SUM(C22:N22)</f>
        <v>26343.870000000003</v>
      </c>
    </row>
    <row r="23" spans="2:16" x14ac:dyDescent="0.45">
      <c r="B23" s="9" t="s">
        <v>8</v>
      </c>
      <c r="C23" s="10"/>
      <c r="D23" s="10"/>
      <c r="E23" s="10"/>
      <c r="F23" s="10"/>
      <c r="G23" s="10"/>
      <c r="H23" s="10"/>
      <c r="I23" s="10"/>
      <c r="J23" s="10">
        <f>1092.2+1850.91</f>
        <v>2943.11</v>
      </c>
      <c r="K23" s="10">
        <f>1092.2+1865.37</f>
        <v>2957.5699999999997</v>
      </c>
      <c r="L23" s="10">
        <f>1092.2+1885.11</f>
        <v>2977.31</v>
      </c>
      <c r="M23" s="10">
        <f>1092.2+1850.91</f>
        <v>2943.11</v>
      </c>
      <c r="N23" s="10">
        <f>1082.29+1823.32</f>
        <v>2905.6099999999997</v>
      </c>
      <c r="O23" s="4"/>
      <c r="P23" s="43">
        <f>SUM(C23:N23)</f>
        <v>14726.71</v>
      </c>
    </row>
    <row r="24" spans="2:16" x14ac:dyDescent="0.45">
      <c r="B24" s="55" t="s">
        <v>40</v>
      </c>
      <c r="C24" s="10"/>
      <c r="D24" s="10"/>
      <c r="E24" s="10"/>
      <c r="F24" s="10"/>
      <c r="G24" s="10"/>
      <c r="H24" s="10"/>
      <c r="I24" s="10"/>
      <c r="J24" s="10">
        <v>403.45</v>
      </c>
      <c r="K24" s="10">
        <v>242.8</v>
      </c>
      <c r="L24" s="10">
        <v>492.7</v>
      </c>
      <c r="M24" s="10">
        <v>474.85</v>
      </c>
      <c r="N24" s="10">
        <v>474.85</v>
      </c>
      <c r="O24" s="4"/>
      <c r="P24" s="43">
        <f>SUM(C24:N24)</f>
        <v>2088.65</v>
      </c>
    </row>
    <row r="25" spans="2:16" x14ac:dyDescent="0.45">
      <c r="B25" s="55" t="s">
        <v>41</v>
      </c>
      <c r="C25" s="64"/>
      <c r="D25" s="64"/>
      <c r="E25" s="64"/>
      <c r="F25" s="64"/>
      <c r="G25" s="64"/>
      <c r="H25" s="64"/>
      <c r="I25" s="64"/>
      <c r="J25" s="64">
        <v>749.17</v>
      </c>
      <c r="K25" s="64"/>
      <c r="L25" s="64"/>
      <c r="M25" s="64"/>
      <c r="N25" s="64"/>
      <c r="O25" s="4"/>
      <c r="P25" s="43">
        <f>SUM(C25:N25)</f>
        <v>749.17</v>
      </c>
    </row>
    <row r="26" spans="2:16" x14ac:dyDescent="0.45">
      <c r="B26" s="8" t="s">
        <v>3</v>
      </c>
      <c r="C26" s="44">
        <f t="shared" ref="C26:N26" si="2">SUM(C22:C25)</f>
        <v>0</v>
      </c>
      <c r="D26" s="44">
        <f t="shared" si="2"/>
        <v>0</v>
      </c>
      <c r="E26" s="44">
        <f t="shared" si="2"/>
        <v>0</v>
      </c>
      <c r="F26" s="44">
        <f t="shared" si="2"/>
        <v>0</v>
      </c>
      <c r="G26" s="44">
        <f t="shared" si="2"/>
        <v>0</v>
      </c>
      <c r="H26" s="44">
        <f t="shared" si="2"/>
        <v>0</v>
      </c>
      <c r="I26" s="44">
        <f t="shared" si="2"/>
        <v>0</v>
      </c>
      <c r="J26" s="44">
        <f t="shared" si="2"/>
        <v>9381.5300000000007</v>
      </c>
      <c r="K26" s="44">
        <f t="shared" si="2"/>
        <v>8486.1699999999983</v>
      </c>
      <c r="L26" s="44">
        <f t="shared" si="2"/>
        <v>8755.8100000000013</v>
      </c>
      <c r="M26" s="44">
        <f t="shared" si="2"/>
        <v>8703.76</v>
      </c>
      <c r="N26" s="44">
        <f t="shared" si="2"/>
        <v>8581.1299999999992</v>
      </c>
      <c r="O26" s="4"/>
      <c r="P26" s="60">
        <f>SUM(C26:N26)</f>
        <v>43908.399999999994</v>
      </c>
    </row>
    <row r="27" spans="2:16" x14ac:dyDescent="0.45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45">
      <c r="B28" s="46" t="s">
        <v>36</v>
      </c>
      <c r="C28" s="47">
        <f t="shared" ref="C28:N28" si="3">C19-C26</f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  <c r="H28" s="47">
        <f t="shared" si="3"/>
        <v>0</v>
      </c>
      <c r="I28" s="47">
        <f t="shared" si="3"/>
        <v>0</v>
      </c>
      <c r="J28" s="47">
        <f t="shared" si="3"/>
        <v>-1866.5300000000007</v>
      </c>
      <c r="K28" s="47">
        <f t="shared" si="3"/>
        <v>-4881.1699999999983</v>
      </c>
      <c r="L28" s="47">
        <f t="shared" si="3"/>
        <v>1289.1899999999987</v>
      </c>
      <c r="M28" s="47">
        <f t="shared" si="3"/>
        <v>1516.2399999999998</v>
      </c>
      <c r="N28" s="47">
        <f t="shared" si="3"/>
        <v>543.8700000000008</v>
      </c>
      <c r="P28" s="59">
        <f>SUM(C28:N28)</f>
        <v>-3398.3999999999996</v>
      </c>
    </row>
    <row r="30" spans="2:16" x14ac:dyDescent="0.45">
      <c r="B30" s="62" t="s">
        <v>37</v>
      </c>
      <c r="C30" s="54"/>
      <c r="D30" s="54"/>
      <c r="E30" s="54"/>
      <c r="F30" s="54"/>
      <c r="G30" s="54"/>
      <c r="H30" s="54"/>
      <c r="I30" s="54"/>
      <c r="J30" s="54">
        <v>850</v>
      </c>
      <c r="K30" s="54">
        <v>400</v>
      </c>
      <c r="L30" s="54">
        <v>1100</v>
      </c>
      <c r="M30" s="54">
        <v>1050</v>
      </c>
      <c r="N30" s="54">
        <v>1000</v>
      </c>
      <c r="P30" s="61">
        <f>SUM(C30:N30)</f>
        <v>4400</v>
      </c>
    </row>
    <row r="31" spans="2:16" x14ac:dyDescent="0.45">
      <c r="B31" s="62" t="s">
        <v>38</v>
      </c>
      <c r="C31" s="54"/>
      <c r="D31" s="54"/>
      <c r="E31" s="54"/>
      <c r="F31" s="54"/>
      <c r="G31" s="54"/>
      <c r="H31" s="54"/>
      <c r="I31" s="54"/>
      <c r="J31" s="54">
        <v>403.45</v>
      </c>
      <c r="K31" s="54">
        <v>242.8</v>
      </c>
      <c r="L31" s="54">
        <v>492.7</v>
      </c>
      <c r="M31" s="54">
        <v>474.85</v>
      </c>
      <c r="N31" s="54">
        <v>474.85</v>
      </c>
      <c r="P31" s="61">
        <f>SUM(C31:N31)</f>
        <v>2088.65</v>
      </c>
    </row>
    <row r="33" spans="16:16" x14ac:dyDescent="0.45">
      <c r="P33"/>
    </row>
    <row r="34" spans="16:16" x14ac:dyDescent="0.45">
      <c r="P34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B6" sqref="B6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7" t="s">
        <v>23</v>
      </c>
      <c r="C2" s="68"/>
    </row>
    <row r="3" spans="2:3" ht="30" customHeight="1" x14ac:dyDescent="0.45">
      <c r="B3" s="33" t="s">
        <v>12</v>
      </c>
      <c r="C3" s="34">
        <v>0.08</v>
      </c>
    </row>
    <row r="4" spans="2:3" ht="30" customHeight="1" x14ac:dyDescent="0.45">
      <c r="B4" s="33" t="s">
        <v>13</v>
      </c>
      <c r="C4" s="33">
        <v>75</v>
      </c>
    </row>
    <row r="5" spans="2:3" ht="30" customHeight="1" x14ac:dyDescent="0.45">
      <c r="B5" s="33" t="s">
        <v>42</v>
      </c>
      <c r="C5" s="33">
        <v>500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5" sqref="C5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69" t="s">
        <v>33</v>
      </c>
      <c r="C2" s="69"/>
    </row>
    <row r="3" spans="2:3" ht="16.899999999999999" customHeight="1" x14ac:dyDescent="0.45">
      <c r="B3" s="38" t="s">
        <v>34</v>
      </c>
      <c r="C3" s="39">
        <f>'2023'!P28</f>
        <v>-3398.3999999999996</v>
      </c>
    </row>
    <row r="4" spans="2:3" ht="16.899999999999999" customHeight="1" x14ac:dyDescent="0.45">
      <c r="B4" s="38" t="s">
        <v>39</v>
      </c>
      <c r="C4" s="40">
        <f>'2023'!P12</f>
        <v>18.5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'2023'!FRAIS_KM</vt:lpstr>
      <vt:lpstr>'2023'!JANVIER</vt:lpstr>
      <vt:lpstr>'2023'!JUILLET</vt:lpstr>
      <vt:lpstr>'2023'!JUIN</vt:lpstr>
      <vt:lpstr>'2023'!MAI</vt:lpstr>
      <vt:lpstr>'2023'!MARS</vt:lpstr>
      <vt:lpstr>'2023'!MOIS</vt:lpstr>
      <vt:lpstr>'2023'!NOMBRE_KM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'2023'!SORTIES_FRAIS_KM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2024-01-02T19:32:48Z</dcterms:modified>
</cp:coreProperties>
</file>