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C:\HighskillTools\Data\Suivi\2023\12\Normal\"/>
    </mc:Choice>
  </mc:AlternateContent>
  <xr:revisionPtr revIDLastSave="0" documentId="13_ncr:1_{B3CBF248-8A55-461D-8693-363DC027F69F}" xr6:coauthVersionLast="47" xr6:coauthVersionMax="47" xr10:uidLastSave="{00000000-0000-0000-0000-000000000000}"/>
  <bookViews>
    <workbookView xWindow="-98" yWindow="-98" windowWidth="22695" windowHeight="14476" xr2:uid="{00000000-000D-0000-FFFF-FFFF00000000}"/>
  </bookViews>
  <sheets>
    <sheet name="2023" sheetId="14" r:id="rId1"/>
    <sheet name="Params" sheetId="10" r:id="rId2"/>
    <sheet name="Synthése" sheetId="13" r:id="rId3"/>
  </sheets>
  <definedNames>
    <definedName name="AOUT" localSheetId="0">'2023'!$J$3</definedName>
    <definedName name="AOUT">#REF!</definedName>
    <definedName name="AVANCE_SUR_SALAIRE" localSheetId="0">'2023'!#REF!</definedName>
    <definedName name="AVANCE_SUR_SALAIRE">#REF!</definedName>
    <definedName name="AVRIL" localSheetId="0">'2023'!$F$3</definedName>
    <definedName name="AVRIL">#REF!</definedName>
    <definedName name="CRA" localSheetId="0">'2023'!$B$10</definedName>
    <definedName name="CRA">#REF!</definedName>
    <definedName name="CRA_ASTREINTE" localSheetId="0">'2023'!$B$15</definedName>
    <definedName name="CRA_ASTREINTE">#REF!</definedName>
    <definedName name="CRA_CP" localSheetId="0">'2023'!$B$12</definedName>
    <definedName name="CRA_CP">#REF!</definedName>
    <definedName name="CRA_PRODUCTION" localSheetId="0">'2023'!$B$11</definedName>
    <definedName name="CRA_PRODUCTION">#REF!</definedName>
    <definedName name="CRA_SANS_SOLDE" localSheetId="0">'2023'!$B$13</definedName>
    <definedName name="CRA_SANS_SOLDE">#REF!</definedName>
    <definedName name="DECEMBRE" localSheetId="0">'2023'!$N$3</definedName>
    <definedName name="DECEMBRE">#REF!</definedName>
    <definedName name="ENTREES" localSheetId="0">'2023'!$B$17</definedName>
    <definedName name="ENTREES">#REF!</definedName>
    <definedName name="ENTREES_ASTREINTE" localSheetId="0">'2023'!$B$19</definedName>
    <definedName name="ENTREES_ASTREINTE">#REF!</definedName>
    <definedName name="ENTREES_FACTURE" localSheetId="0">'2023'!$B$18</definedName>
    <definedName name="ENTREES_FACTURE">#REF!</definedName>
    <definedName name="FEVRIER" localSheetId="0">'2023'!$D$3</definedName>
    <definedName name="FEVRIER">#REF!</definedName>
    <definedName name="FRAIS_KM" localSheetId="0">'2023'!$B$31</definedName>
    <definedName name="JANVIER" localSheetId="0">'2023'!$C$3</definedName>
    <definedName name="JANVIER">#REF!</definedName>
    <definedName name="JUILLET" localSheetId="0">'2023'!$I$3</definedName>
    <definedName name="JUILLET">#REF!</definedName>
    <definedName name="JUIN" localSheetId="0">'2023'!$H$3</definedName>
    <definedName name="JUIN">#REF!</definedName>
    <definedName name="MAI" localSheetId="0">'2023'!$G$3</definedName>
    <definedName name="MAI">#REF!</definedName>
    <definedName name="MARS" localSheetId="0">'2023'!$E$3</definedName>
    <definedName name="MARS">#REF!</definedName>
    <definedName name="MOIS" localSheetId="0">'2023'!$B$3</definedName>
    <definedName name="MOIS">#REF!</definedName>
    <definedName name="NOMBRE_KM" localSheetId="0">'2023'!$B$30</definedName>
    <definedName name="NOVEMBRE" localSheetId="0">'2023'!$M$3</definedName>
    <definedName name="NOVEMBRE">#REF!</definedName>
    <definedName name="OCTOBRE" localSheetId="0">'2023'!$L$3</definedName>
    <definedName name="OCTOBRE">#REF!</definedName>
    <definedName name="REPAS" localSheetId="0">'2023'!$B$5</definedName>
    <definedName name="REPAS">#REF!</definedName>
    <definedName name="REPAS_ACQUIS" localSheetId="0">'2023'!$B$7</definedName>
    <definedName name="REPAS_ACQUIS">#REF!</definedName>
    <definedName name="REPAS_PRIS" localSheetId="0">'2023'!$B$6</definedName>
    <definedName name="REPAS_PRIS">#REF!</definedName>
    <definedName name="REPAS_SOLDE" localSheetId="0">'2023'!$B$8</definedName>
    <definedName name="REPAS_SOLDE">#REF!</definedName>
    <definedName name="SEPTEMBRE" localSheetId="0">'2023'!$K$3</definedName>
    <definedName name="SEPTEMBRE">#REF!</definedName>
    <definedName name="SOLDE" localSheetId="0">'2023'!$B$28</definedName>
    <definedName name="SORTIES" localSheetId="0">'2023'!$B$22</definedName>
    <definedName name="SORTIES">#REF!</definedName>
    <definedName name="SORTIES_ABONDEMENT" localSheetId="0">'2023'!#REF!</definedName>
    <definedName name="SORTIES_ABONDEMENT">#REF!</definedName>
    <definedName name="SORTIES_CHARGES_SOCIALES_PATRONALES" localSheetId="0">'2023'!$B$24</definedName>
    <definedName name="SORTIES_CHARGES_SOCIALES_PATRONALES">#REF!</definedName>
    <definedName name="SORTIES_FRAIS_KM" localSheetId="0">'2023'!$B$25</definedName>
    <definedName name="SORTIES_FRAIS_PEE_AMUNDI" localSheetId="0">'2023'!#REF!</definedName>
    <definedName name="SORTIES_FRAIS_PEE_AMUNDI">#REF!</definedName>
    <definedName name="SORTIES_INTERESSEMENT" localSheetId="0">'2023'!#REF!</definedName>
    <definedName name="SORTIES_INTERESSEMENT">#REF!</definedName>
    <definedName name="SORTIES_SALAIRE_NET" localSheetId="0">'2023'!$B$23</definedName>
    <definedName name="SORTIES_SALAIRE_NET">#REF!</definedName>
    <definedName name="TOTAL" localSheetId="0">'2023'!$P$3</definedName>
    <definedName name="TOTAL">#REF!</definedName>
    <definedName name="TOTAL_ENTREES" localSheetId="0">'2023'!$B$20</definedName>
    <definedName name="TOTAL_ENTREES">#REF!</definedName>
    <definedName name="TOTAL_SORTIES" localSheetId="0">'2023'!$B$26</definedName>
    <definedName name="TOTAL_SORTIES">#REF!</definedName>
  </definedNames>
  <calcPr calcId="191029"/>
  <extLst>
    <x:ext xmlns:x="http://schemas.openxmlformats.org/spreadsheetml/2006/main" xmlns:mx="http://schemas.microsoft.com/office/mac/excel/2008/main" uri="{7523E5D3-25F3-A5E0-1632-64F254C22452}">
      <mx:ArchID Flags="2"/>
    </x:ext>
  </extLst>
</workbook>
</file>

<file path=xl/calcChain.xml><?xml version="1.0" encoding="utf-8"?>
<calcChain xmlns="http://schemas.openxmlformats.org/spreadsheetml/2006/main">
  <c r="P31" i="14" l="1"/>
  <c r="P30" i="14"/>
  <c r="N26" i="14"/>
  <c r="K26" i="14"/>
  <c r="G26" i="14"/>
  <c r="F26" i="14"/>
  <c r="C26" i="14"/>
  <c r="P25" i="14"/>
  <c r="N24" i="14"/>
  <c r="M24" i="14"/>
  <c r="M26" i="14" s="1"/>
  <c r="L24" i="14"/>
  <c r="L26" i="14" s="1"/>
  <c r="K24" i="14"/>
  <c r="J24" i="14"/>
  <c r="J26" i="14" s="1"/>
  <c r="I24" i="14"/>
  <c r="I26" i="14" s="1"/>
  <c r="H24" i="14"/>
  <c r="H26" i="14" s="1"/>
  <c r="G24" i="14"/>
  <c r="F24" i="14"/>
  <c r="E24" i="14"/>
  <c r="E26" i="14" s="1"/>
  <c r="D24" i="14"/>
  <c r="P24" i="14" s="1"/>
  <c r="P23" i="14"/>
  <c r="N20" i="14"/>
  <c r="N28" i="14" s="1"/>
  <c r="J20" i="14"/>
  <c r="J28" i="14" s="1"/>
  <c r="I20" i="14"/>
  <c r="I28" i="14" s="1"/>
  <c r="F20" i="14"/>
  <c r="F28" i="14" s="1"/>
  <c r="C20" i="14"/>
  <c r="C28" i="14" s="1"/>
  <c r="P19" i="14"/>
  <c r="N18" i="14"/>
  <c r="M18" i="14"/>
  <c r="M20" i="14" s="1"/>
  <c r="M28" i="14" s="1"/>
  <c r="L18" i="14"/>
  <c r="L20" i="14" s="1"/>
  <c r="K18" i="14"/>
  <c r="K20" i="14" s="1"/>
  <c r="K28" i="14" s="1"/>
  <c r="J18" i="14"/>
  <c r="I18" i="14"/>
  <c r="H18" i="14"/>
  <c r="H20" i="14" s="1"/>
  <c r="G18" i="14"/>
  <c r="P18" i="14" s="1"/>
  <c r="F18" i="14"/>
  <c r="E18" i="14"/>
  <c r="E20" i="14" s="1"/>
  <c r="E28" i="14" s="1"/>
  <c r="D18" i="14"/>
  <c r="D20" i="14" s="1"/>
  <c r="P15" i="14"/>
  <c r="P14" i="14"/>
  <c r="P13" i="14"/>
  <c r="P12" i="14"/>
  <c r="C4" i="13" s="1"/>
  <c r="P11" i="14"/>
  <c r="N8" i="14"/>
  <c r="M8" i="14"/>
  <c r="L8" i="14"/>
  <c r="K8" i="14"/>
  <c r="J8" i="14"/>
  <c r="I8" i="14"/>
  <c r="H8" i="14"/>
  <c r="G8" i="14"/>
  <c r="F8" i="14"/>
  <c r="E8" i="14"/>
  <c r="D8" i="14"/>
  <c r="C8" i="14"/>
  <c r="P8" i="14" s="1"/>
  <c r="P7" i="14"/>
  <c r="P6" i="14"/>
  <c r="L28" i="14" l="1"/>
  <c r="H28" i="14"/>
  <c r="G20" i="14"/>
  <c r="G28" i="14" s="1"/>
  <c r="P20" i="14"/>
  <c r="D26" i="14"/>
  <c r="P26" i="14" s="1"/>
  <c r="D28" i="14" l="1"/>
  <c r="P28" i="14" s="1"/>
  <c r="C3" i="13" s="1"/>
</calcChain>
</file>

<file path=xl/sharedStrings.xml><?xml version="1.0" encoding="utf-8"?>
<sst xmlns="http://schemas.openxmlformats.org/spreadsheetml/2006/main" count="44" uniqueCount="43">
  <si>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</si>
  <si>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</si>
  <si>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</si>
  <si>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</si>
  <si>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</si>
  <si>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</si>
  <si>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</si>
  <si>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</si>
  <si>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</si>
  <si>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</si>
  <si>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Novembre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</si>
  <si>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</si>
  <si>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</si>
  <si>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</si>
  <si>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</si>
  <si>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</si>
  <si>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</si>
  <si>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</si>
  <si>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</si>
  <si>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</si>
  <si>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</si>
  <si>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</si>
  <si>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</si>
  <si>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</si>
  <si>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Juillet</t>
  </si>
  <si>
    <t>Août</t>
  </si>
  <si>
    <t>Septembre</t>
  </si>
  <si>
    <t>Octobre</t>
  </si>
  <si>
    <t>Mars</t>
  </si>
  <si>
    <t>Avril</t>
  </si>
  <si>
    <t>Mai</t>
  </si>
  <si>
    <t>Juin</t>
  </si>
  <si>
    <t>Février</t>
  </si>
  <si>
    <t>Synthése cumulé</t>
  </si>
  <si>
    <t>Solde cumulés</t>
  </si>
  <si>
    <t>Janvier</t>
  </si>
  <si>
    <t>SOLDE</t>
  </si>
  <si>
    <t>Nombre de km</t>
  </si>
  <si>
    <t xml:space="preserve">Frais km </t>
  </si>
  <si>
    <t>Total Congés Payés Pris</t>
  </si>
  <si>
    <t xml:space="preserve">Frais Km </t>
  </si>
  <si>
    <t>TJM (Février 2023)</t>
  </si>
  <si>
    <t>Congé Exeptionnel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</si>
</sst>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9" tint="-0.249977111117893"/>
      <name val="Calibri"/>
      <family val="2"/>
      <scheme val="minor"/>
    </font>
    <font>
      <b/>
      <i/>
      <sz val="10"/>
      <color theme="9" tint="-0.249977111117893"/>
      <name val="Calibri"/>
      <family val="2"/>
      <scheme val="minor"/>
    </font>
    <font>
      <sz val="10.5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11"/>
      <color rgb="FF444444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3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71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2" borderId="4" xfId="0" applyFont="1" applyFill="1" applyBorder="1"/>
    <xf numFmtId="0" fontId="0" fillId="2" borderId="3" xfId="0" applyFill="1" applyBorder="1"/>
    <xf numFmtId="0" fontId="1" fillId="3" borderId="6" xfId="0" applyFont="1" applyFill="1" applyBorder="1"/>
    <xf numFmtId="0" fontId="0" fillId="0" borderId="5" xfId="0" applyBorder="1" applyProtection="1">
      <protection locked="0"/>
    </xf>
    <xf numFmtId="4" fontId="4" fillId="4" borderId="5" xfId="0" applyNumberFormat="1" applyFont="1" applyFill="1" applyBorder="1"/>
    <xf numFmtId="0" fontId="0" fillId="0" borderId="9" xfId="0" applyBorder="1"/>
    <xf numFmtId="0" fontId="0" fillId="0" borderId="5" xfId="0" applyBorder="1"/>
    <xf numFmtId="0" fontId="1" fillId="6" borderId="1" xfId="0" applyFont="1" applyFill="1" applyBorder="1" applyAlignment="1">
      <alignment horizontal="center" vertical="center"/>
    </xf>
    <xf numFmtId="0" fontId="1" fillId="7" borderId="4" xfId="0" applyFont="1" applyFill="1" applyBorder="1"/>
    <xf numFmtId="0" fontId="0" fillId="7" borderId="3" xfId="0" applyFill="1" applyBorder="1"/>
    <xf numFmtId="0" fontId="1" fillId="0" borderId="3" xfId="0" applyFont="1" applyBorder="1" applyAlignment="1">
      <alignment horizontal="center" vertical="center"/>
    </xf>
    <xf numFmtId="0" fontId="1" fillId="8" borderId="4" xfId="0" applyFont="1" applyFill="1" applyBorder="1"/>
    <xf numFmtId="0" fontId="0" fillId="0" borderId="10" xfId="0" applyBorder="1" applyProtection="1">
      <protection locked="0"/>
    </xf>
    <xf numFmtId="0" fontId="0" fillId="8" borderId="3" xfId="0" applyFill="1" applyBorder="1"/>
    <xf numFmtId="0" fontId="0" fillId="8" borderId="8" xfId="0" applyFill="1" applyBorder="1"/>
    <xf numFmtId="4" fontId="4" fillId="4" borderId="7" xfId="0" applyNumberFormat="1" applyFont="1" applyFill="1" applyBorder="1"/>
    <xf numFmtId="0" fontId="0" fillId="7" borderId="8" xfId="0" applyFill="1" applyBorder="1"/>
    <xf numFmtId="0" fontId="0" fillId="0" borderId="10" xfId="0" applyBorder="1"/>
    <xf numFmtId="0" fontId="0" fillId="0" borderId="3" xfId="0" applyBorder="1"/>
    <xf numFmtId="0" fontId="0" fillId="2" borderId="8" xfId="0" applyFill="1" applyBorder="1"/>
    <xf numFmtId="4" fontId="1" fillId="4" borderId="0" xfId="0" applyNumberFormat="1" applyFont="1" applyFill="1"/>
    <xf numFmtId="0" fontId="1" fillId="2" borderId="1" xfId="0" applyFont="1" applyFill="1" applyBorder="1"/>
    <xf numFmtId="4" fontId="1" fillId="2" borderId="1" xfId="0" applyNumberFormat="1" applyFont="1" applyFill="1" applyBorder="1"/>
    <xf numFmtId="0" fontId="1" fillId="3" borderId="4" xfId="0" applyFont="1" applyFill="1" applyBorder="1"/>
    <xf numFmtId="4" fontId="0" fillId="3" borderId="3" xfId="0" applyNumberFormat="1" applyFill="1" applyBorder="1"/>
    <xf numFmtId="0" fontId="0" fillId="0" borderId="3" xfId="0" applyBorder="1" applyProtection="1">
      <protection locked="0"/>
    </xf>
    <xf numFmtId="4" fontId="0" fillId="3" borderId="8" xfId="0" applyNumberFormat="1" applyFill="1" applyBorder="1"/>
    <xf numFmtId="0" fontId="1" fillId="9" borderId="1" xfId="0" applyFont="1" applyFill="1" applyBorder="1" applyAlignment="1">
      <alignment vertical="center"/>
    </xf>
    <xf numFmtId="9" fontId="1" fillId="9" borderId="1" xfId="1" applyFont="1" applyFill="1" applyBorder="1" applyAlignment="1">
      <alignment vertical="center"/>
    </xf>
    <xf numFmtId="1" fontId="4" fillId="4" borderId="5" xfId="0" applyNumberFormat="1" applyFont="1" applyFill="1" applyBorder="1"/>
    <xf numFmtId="1" fontId="1" fillId="0" borderId="0" xfId="0" applyNumberFormat="1" applyFont="1"/>
    <xf numFmtId="1" fontId="4" fillId="0" borderId="5" xfId="0" applyNumberFormat="1" applyFont="1" applyBorder="1"/>
    <xf numFmtId="0" fontId="1" fillId="5" borderId="1" xfId="0" applyFont="1" applyFill="1" applyBorder="1"/>
    <xf numFmtId="4" fontId="1" fillId="5" borderId="1" xfId="0" applyNumberFormat="1" applyFont="1" applyFill="1" applyBorder="1"/>
    <xf numFmtId="2" fontId="1" fillId="5" borderId="1" xfId="0" applyNumberFormat="1" applyFont="1" applyFill="1" applyBorder="1"/>
    <xf numFmtId="4" fontId="1" fillId="0" borderId="5" xfId="0" applyNumberFormat="1" applyFont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1" fillId="0" borderId="6" xfId="0" applyNumberFormat="1" applyFont="1" applyBorder="1" applyAlignment="1">
      <alignment horizontal="center" vertical="center"/>
    </xf>
    <xf numFmtId="4" fontId="1" fillId="3" borderId="1" xfId="0" applyNumberFormat="1" applyFont="1" applyFill="1" applyBorder="1"/>
    <xf numFmtId="0" fontId="0" fillId="0" borderId="11" xfId="0" applyBorder="1" applyProtection="1">
      <protection locked="0"/>
    </xf>
    <xf numFmtId="0" fontId="1" fillId="10" borderId="1" xfId="0" applyFont="1" applyFill="1" applyBorder="1"/>
    <xf numFmtId="4" fontId="0" fillId="10" borderId="1" xfId="0" applyNumberFormat="1" applyFill="1" applyBorder="1"/>
    <xf numFmtId="0" fontId="1" fillId="0" borderId="0" xfId="0" applyFont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4" fontId="4" fillId="11" borderId="1" xfId="0" applyNumberFormat="1" applyFont="1" applyFill="1" applyBorder="1"/>
    <xf numFmtId="0" fontId="0" fillId="0" borderId="2" xfId="0" applyBorder="1" applyProtection="1">
      <protection locked="0"/>
    </xf>
    <xf numFmtId="4" fontId="8" fillId="0" borderId="0" xfId="0" applyNumberFormat="1" applyFont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4" fontId="1" fillId="10" borderId="1" xfId="0" applyNumberFormat="1" applyFont="1" applyFill="1" applyBorder="1" applyAlignment="1">
      <alignment horizontal="center"/>
    </xf>
    <xf numFmtId="4" fontId="1" fillId="3" borderId="6" xfId="0" applyNumberFormat="1" applyFont="1" applyFill="1" applyBorder="1" applyAlignment="1">
      <alignment horizontal="center" vertical="center"/>
    </xf>
    <xf numFmtId="4" fontId="1" fillId="11" borderId="1" xfId="0" applyNumberFormat="1" applyFont="1" applyFill="1" applyBorder="1" applyAlignment="1">
      <alignment horizontal="center"/>
    </xf>
    <xf numFmtId="0" fontId="0" fillId="11" borderId="1" xfId="0" applyFill="1" applyBorder="1" applyProtection="1">
      <protection locked="0"/>
    </xf>
    <xf numFmtId="1" fontId="9" fillId="0" borderId="10" xfId="0" applyNumberFormat="1" applyFont="1" applyBorder="1"/>
    <xf numFmtId="0" fontId="0" fillId="0" borderId="12" xfId="0" applyBorder="1" applyProtection="1">
      <protection locked="0"/>
    </xf>
    <xf numFmtId="0" fontId="0" fillId="0" borderId="12" xfId="0" applyBorder="1"/>
    <xf numFmtId="0" fontId="6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34"/>
  <sheetViews>
    <sheetView tabSelected="1" topLeftCell="A3" workbookViewId="0">
      <selection activeCell="N13" sqref="N13"/>
    </sheetView>
  </sheetViews>
  <sheetFormatPr baseColWidth="10" defaultRowHeight="14.25" x14ac:dyDescent="0.45"/>
  <cols>
    <col min="1" max="1" width="3" customWidth="1"/>
    <col min="2" max="2" width="28" customWidth="1"/>
    <col min="14" max="14" width="18.86328125" bestFit="1" customWidth="1"/>
    <col min="15" max="15" width="4" customWidth="1"/>
    <col min="16" max="16" width="11" style="48" customWidth="1"/>
  </cols>
  <sheetData>
    <row r="1" spans="2:16" x14ac:dyDescent="0.45">
      <c r="B1" s="66" t="s">
        <v>9</v>
      </c>
    </row>
    <row r="2" spans="2:16" x14ac:dyDescent="0.45">
      <c r="B2" s="67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45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45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6"/>
    </row>
    <row r="5" spans="2:16" x14ac:dyDescent="0.45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9"/>
    </row>
    <row r="6" spans="2:16" x14ac:dyDescent="0.45">
      <c r="B6" s="9" t="s">
        <v>20</v>
      </c>
      <c r="C6" s="35"/>
      <c r="D6" s="35">
        <v>20</v>
      </c>
      <c r="E6" s="35">
        <v>20</v>
      </c>
      <c r="F6" s="37">
        <v>20</v>
      </c>
      <c r="G6" s="37">
        <v>20</v>
      </c>
      <c r="H6" s="37">
        <v>20</v>
      </c>
      <c r="I6" s="37">
        <v>20</v>
      </c>
      <c r="J6" s="37">
        <v>20</v>
      </c>
      <c r="K6" s="37">
        <v>20</v>
      </c>
      <c r="L6" s="37">
        <v>20</v>
      </c>
      <c r="M6" s="37">
        <v>20</v>
      </c>
      <c r="N6" s="37">
        <v>1</v>
      </c>
      <c r="O6" s="36"/>
      <c r="P6" s="57">
        <f>SUM(C6:N6)</f>
        <v>201</v>
      </c>
    </row>
    <row r="7" spans="2:16" x14ac:dyDescent="0.45">
      <c r="B7" s="9" t="s">
        <v>21</v>
      </c>
      <c r="C7" s="37"/>
      <c r="D7" s="37">
        <v>20</v>
      </c>
      <c r="E7" s="37">
        <v>23</v>
      </c>
      <c r="F7" s="37">
        <v>19</v>
      </c>
      <c r="G7" s="37">
        <v>19</v>
      </c>
      <c r="H7" s="37">
        <v>22</v>
      </c>
      <c r="I7" s="37">
        <v>20</v>
      </c>
      <c r="J7" s="37">
        <v>13</v>
      </c>
      <c r="K7" s="37">
        <v>16</v>
      </c>
      <c r="L7" s="37">
        <v>12</v>
      </c>
      <c r="M7" s="37">
        <v>21</v>
      </c>
      <c r="N7" s="37">
        <v>16</v>
      </c>
      <c r="O7" s="36"/>
      <c r="P7" s="57">
        <f>SUM(C7:N7)</f>
        <v>201</v>
      </c>
    </row>
    <row r="8" spans="2:16" x14ac:dyDescent="0.45">
      <c r="B8" s="18" t="s">
        <v>22</v>
      </c>
      <c r="C8" s="63">
        <f t="shared" ref="C8:N8" si="0">C7-C6</f>
        <v>0</v>
      </c>
      <c r="D8" s="63">
        <f t="shared" si="0"/>
        <v>0</v>
      </c>
      <c r="E8" s="63">
        <f t="shared" si="0"/>
        <v>3</v>
      </c>
      <c r="F8" s="63">
        <f t="shared" si="0"/>
        <v>-1</v>
      </c>
      <c r="G8" s="63">
        <f t="shared" si="0"/>
        <v>-1</v>
      </c>
      <c r="H8" s="63">
        <f t="shared" si="0"/>
        <v>2</v>
      </c>
      <c r="I8" s="63">
        <f t="shared" si="0"/>
        <v>0</v>
      </c>
      <c r="J8" s="63">
        <f t="shared" si="0"/>
        <v>-7</v>
      </c>
      <c r="K8" s="63">
        <f t="shared" si="0"/>
        <v>-4</v>
      </c>
      <c r="L8" s="63">
        <f t="shared" si="0"/>
        <v>-8</v>
      </c>
      <c r="M8" s="63">
        <f t="shared" si="0"/>
        <v>1</v>
      </c>
      <c r="N8" s="63">
        <f t="shared" si="0"/>
        <v>15</v>
      </c>
      <c r="O8" s="36"/>
      <c r="P8" s="57">
        <f>SUM(C8:N8)</f>
        <v>0</v>
      </c>
    </row>
    <row r="9" spans="2:16" x14ac:dyDescent="0.45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6"/>
    </row>
    <row r="10" spans="2:16" x14ac:dyDescent="0.45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50"/>
    </row>
    <row r="11" spans="2:16" x14ac:dyDescent="0.45">
      <c r="B11" s="9" t="s">
        <v>14</v>
      </c>
      <c r="C11" s="11"/>
      <c r="D11" s="11">
        <v>20</v>
      </c>
      <c r="E11" s="11">
        <v>23</v>
      </c>
      <c r="F11" s="11">
        <v>19</v>
      </c>
      <c r="G11" s="11">
        <v>19</v>
      </c>
      <c r="H11" s="11">
        <v>22</v>
      </c>
      <c r="I11" s="11">
        <v>20</v>
      </c>
      <c r="J11" s="11">
        <v>13</v>
      </c>
      <c r="K11" s="11">
        <v>16</v>
      </c>
      <c r="L11" s="11">
        <v>12</v>
      </c>
      <c r="M11" s="11">
        <v>21</v>
      </c>
      <c r="N11" s="11">
        <v>16</v>
      </c>
      <c r="P11" s="58">
        <f>SUM(C11:N11)</f>
        <v>201</v>
      </c>
    </row>
    <row r="12" spans="2:16" x14ac:dyDescent="0.45">
      <c r="B12" s="9" t="s">
        <v>16</v>
      </c>
      <c r="C12" s="12"/>
      <c r="D12" s="12"/>
      <c r="E12" s="12"/>
      <c r="F12" s="12"/>
      <c r="G12" s="12"/>
      <c r="H12" s="12"/>
      <c r="I12" s="12"/>
      <c r="J12" s="12">
        <v>9</v>
      </c>
      <c r="K12" s="12">
        <v>5</v>
      </c>
      <c r="L12" s="12">
        <v>0</v>
      </c>
      <c r="M12" s="12"/>
      <c r="N12" s="12">
        <v>0</v>
      </c>
      <c r="P12" s="58">
        <f>SUM(C12:N12)</f>
        <v>14</v>
      </c>
    </row>
    <row r="13" spans="2:16" x14ac:dyDescent="0.45">
      <c r="B13" s="9" t="s">
        <v>17</v>
      </c>
      <c r="C13" s="12"/>
      <c r="D13" s="12"/>
      <c r="E13" s="12"/>
      <c r="F13" s="12"/>
      <c r="G13" s="12"/>
      <c r="H13" s="12"/>
      <c r="I13" s="12"/>
      <c r="J13" s="12"/>
      <c r="K13" s="12"/>
      <c r="L13" s="12">
        <v>6</v>
      </c>
      <c r="M13" s="12"/>
      <c r="N13" s="12">
        <v>4</v>
      </c>
      <c r="P13" s="58">
        <f>SUM(C13:N13)</f>
        <v>10</v>
      </c>
    </row>
    <row r="14" spans="2:16" x14ac:dyDescent="0.45">
      <c r="B14" s="64" t="s">
        <v>42</v>
      </c>
      <c r="C14" s="65"/>
      <c r="D14" s="65"/>
      <c r="E14" s="65"/>
      <c r="F14" s="65"/>
      <c r="G14" s="65"/>
      <c r="H14" s="65"/>
      <c r="I14" s="65"/>
      <c r="J14" s="65"/>
      <c r="K14" s="65"/>
      <c r="L14" s="65">
        <v>4</v>
      </c>
      <c r="M14" s="65"/>
      <c r="N14" s="65"/>
      <c r="P14" s="58">
        <f>SUM(C14:N14)</f>
        <v>4</v>
      </c>
    </row>
    <row r="15" spans="2:16" x14ac:dyDescent="0.45">
      <c r="B15" s="18" t="s">
        <v>15</v>
      </c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P15" s="58">
        <f>SUM(C15:N15)</f>
        <v>0</v>
      </c>
    </row>
    <row r="16" spans="2:16" x14ac:dyDescent="0.45">
      <c r="B16" s="31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P16" s="51"/>
    </row>
    <row r="17" spans="2:16" x14ac:dyDescent="0.45">
      <c r="B17" s="6" t="s">
        <v>0</v>
      </c>
      <c r="C17" s="7"/>
      <c r="D17" s="7"/>
      <c r="E17" s="7"/>
      <c r="F17" s="25"/>
      <c r="G17" s="7"/>
      <c r="H17" s="25"/>
      <c r="I17" s="7"/>
      <c r="J17" s="25"/>
      <c r="K17" s="7"/>
      <c r="L17" s="25"/>
      <c r="M17" s="7"/>
      <c r="N17" s="25"/>
      <c r="P17" s="52"/>
    </row>
    <row r="18" spans="2:16" x14ac:dyDescent="0.45">
      <c r="B18" s="9" t="s">
        <v>6</v>
      </c>
      <c r="C18" s="10"/>
      <c r="D18" s="10">
        <f>D11*Params!$C$5*(1-Params!$C$3)-Params!$C$4</f>
        <v>9769</v>
      </c>
      <c r="E18" s="10">
        <f>E11*Params!$C$5*(1-Params!$C$3)-Params!$C$4</f>
        <v>11245.6</v>
      </c>
      <c r="F18" s="10">
        <f>F11*Params!$C$5*(1-Params!$C$3)-Params!$C$4</f>
        <v>9276.8000000000011</v>
      </c>
      <c r="G18" s="10">
        <f>G11*Params!$C$5*(1-Params!$C$3)-Params!$C$4</f>
        <v>9276.8000000000011</v>
      </c>
      <c r="H18" s="10">
        <f>H11*Params!$C$5*(1-Params!$C$3)-Params!$C$4</f>
        <v>10753.4</v>
      </c>
      <c r="I18" s="10">
        <f>I11*Params!$C$5*(1-Params!$C$3)-Params!$C$4</f>
        <v>9769</v>
      </c>
      <c r="J18" s="10">
        <f>J11*Params!$C$5*(1-Params!$C$3)-Params!$C$4</f>
        <v>6323.6</v>
      </c>
      <c r="K18" s="10">
        <f>K11*Params!$C$5*(1-Params!$C$3)-Params!$C$4</f>
        <v>7800.2000000000007</v>
      </c>
      <c r="L18" s="10">
        <f>L11*Params!$C$5*(1-Params!$C$3)-Params!$C$4</f>
        <v>5831.4000000000005</v>
      </c>
      <c r="M18" s="10">
        <f>M11*Params!$C$5*(1-Params!$C$3)-Params!$C$4</f>
        <v>10261.200000000001</v>
      </c>
      <c r="N18" s="10">
        <f>N11*Params!$C$5*(1-Params!$C$3)-Params!$C$4</f>
        <v>7800.2000000000007</v>
      </c>
      <c r="O18" s="4"/>
      <c r="P18" s="41">
        <f>SUM(C18:N18)</f>
        <v>98107.199999999997</v>
      </c>
    </row>
    <row r="19" spans="2:16" x14ac:dyDescent="0.45">
      <c r="B19" s="9" t="s">
        <v>15</v>
      </c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4"/>
      <c r="P19" s="41">
        <f>SUM(C19:N19)</f>
        <v>0</v>
      </c>
    </row>
    <row r="20" spans="2:16" x14ac:dyDescent="0.45">
      <c r="B20" s="27" t="s">
        <v>2</v>
      </c>
      <c r="C20" s="28">
        <f t="shared" ref="C20:N20" si="1">SUM(C18:C19)</f>
        <v>0</v>
      </c>
      <c r="D20" s="28">
        <f t="shared" si="1"/>
        <v>9769</v>
      </c>
      <c r="E20" s="28">
        <f t="shared" si="1"/>
        <v>11245.6</v>
      </c>
      <c r="F20" s="28">
        <f t="shared" si="1"/>
        <v>9276.8000000000011</v>
      </c>
      <c r="G20" s="28">
        <f t="shared" si="1"/>
        <v>9276.8000000000011</v>
      </c>
      <c r="H20" s="28">
        <f t="shared" si="1"/>
        <v>10753.4</v>
      </c>
      <c r="I20" s="28">
        <f t="shared" si="1"/>
        <v>9769</v>
      </c>
      <c r="J20" s="28">
        <f t="shared" si="1"/>
        <v>6323.6</v>
      </c>
      <c r="K20" s="28">
        <f t="shared" si="1"/>
        <v>7800.2000000000007</v>
      </c>
      <c r="L20" s="28">
        <f t="shared" si="1"/>
        <v>5831.4000000000005</v>
      </c>
      <c r="M20" s="28">
        <f t="shared" si="1"/>
        <v>10261.200000000001</v>
      </c>
      <c r="N20" s="28">
        <f t="shared" si="1"/>
        <v>7800.2000000000007</v>
      </c>
      <c r="O20" s="5"/>
      <c r="P20" s="42">
        <f>SUM(C20:N20)</f>
        <v>98107.199999999997</v>
      </c>
    </row>
    <row r="21" spans="2:16" x14ac:dyDescent="0.45">
      <c r="B21" s="31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5"/>
    </row>
    <row r="22" spans="2:16" x14ac:dyDescent="0.45">
      <c r="B22" s="29" t="s">
        <v>1</v>
      </c>
      <c r="C22" s="30"/>
      <c r="D22" s="30"/>
      <c r="E22" s="30"/>
      <c r="F22" s="32"/>
      <c r="G22" s="30"/>
      <c r="H22" s="32"/>
      <c r="I22" s="30"/>
      <c r="J22" s="32"/>
      <c r="K22" s="30"/>
      <c r="L22" s="32"/>
      <c r="M22" s="30"/>
      <c r="N22" s="32"/>
      <c r="O22" s="4"/>
      <c r="P22" s="53"/>
    </row>
    <row r="23" spans="2:16" x14ac:dyDescent="0.45">
      <c r="B23" s="9" t="s">
        <v>7</v>
      </c>
      <c r="C23" s="10"/>
      <c r="D23" s="10">
        <v>5662.7</v>
      </c>
      <c r="E23" s="10">
        <v>5662.7</v>
      </c>
      <c r="F23" s="10">
        <v>5662.7</v>
      </c>
      <c r="G23" s="10">
        <v>5662.7</v>
      </c>
      <c r="H23" s="10">
        <v>5662.7</v>
      </c>
      <c r="I23" s="10">
        <v>5662.7</v>
      </c>
      <c r="J23" s="10">
        <v>5662.7</v>
      </c>
      <c r="K23" s="10">
        <v>5662.7</v>
      </c>
      <c r="L23" s="10">
        <v>4231.5600000000004</v>
      </c>
      <c r="M23" s="10">
        <v>5662.7</v>
      </c>
      <c r="N23" s="10">
        <v>4443.84</v>
      </c>
      <c r="O23" s="4"/>
      <c r="P23" s="43">
        <f>SUM(C23:N23)</f>
        <v>59639.699999999983</v>
      </c>
    </row>
    <row r="24" spans="2:16" x14ac:dyDescent="0.45">
      <c r="B24" s="9" t="s">
        <v>8</v>
      </c>
      <c r="C24" s="10"/>
      <c r="D24" s="10">
        <f>1163.79+2321.1</f>
        <v>3484.89</v>
      </c>
      <c r="E24" s="10">
        <f>1163.79+2321.1</f>
        <v>3484.89</v>
      </c>
      <c r="F24" s="10">
        <f>1163.79+2321.1</f>
        <v>3484.89</v>
      </c>
      <c r="G24" s="10">
        <f>1163.79+2323.94</f>
        <v>3487.73</v>
      </c>
      <c r="H24" s="10">
        <f>1163.79+2322.52</f>
        <v>3486.31</v>
      </c>
      <c r="I24" s="10">
        <f>1163.79+2322.52</f>
        <v>3486.31</v>
      </c>
      <c r="J24" s="10">
        <f>1163.79+2322.52</f>
        <v>3486.31</v>
      </c>
      <c r="K24" s="10">
        <f>1163.79+2346.19</f>
        <v>3509.98</v>
      </c>
      <c r="L24" s="10">
        <f>878.02+1761.53</f>
        <v>2639.55</v>
      </c>
      <c r="M24" s="10">
        <f>1163.79+2322.52</f>
        <v>3486.31</v>
      </c>
      <c r="N24" s="10">
        <f>939.42+1839.46</f>
        <v>2778.88</v>
      </c>
      <c r="O24" s="4"/>
      <c r="P24" s="43">
        <f>SUM(C24:N24)</f>
        <v>36816.049999999996</v>
      </c>
    </row>
    <row r="25" spans="2:16" x14ac:dyDescent="0.45">
      <c r="B25" s="55" t="s">
        <v>40</v>
      </c>
      <c r="C25" s="10"/>
      <c r="D25" s="10">
        <v>597</v>
      </c>
      <c r="E25" s="10">
        <v>671.55</v>
      </c>
      <c r="F25" s="10">
        <v>597.41999999999996</v>
      </c>
      <c r="G25" s="10">
        <v>597.41999999999996</v>
      </c>
      <c r="H25" s="10">
        <v>675.96</v>
      </c>
      <c r="I25" s="10">
        <v>623.6</v>
      </c>
      <c r="J25" s="10">
        <v>440.34</v>
      </c>
      <c r="K25" s="10">
        <v>518.88</v>
      </c>
      <c r="L25" s="10">
        <v>414.16</v>
      </c>
      <c r="M25" s="10">
        <v>649.78</v>
      </c>
      <c r="N25" s="10">
        <v>649.78</v>
      </c>
      <c r="O25" s="4"/>
      <c r="P25" s="43">
        <f>SUM(C25:N25)</f>
        <v>6435.8899999999994</v>
      </c>
    </row>
    <row r="26" spans="2:16" x14ac:dyDescent="0.45">
      <c r="B26" s="8" t="s">
        <v>3</v>
      </c>
      <c r="C26" s="44">
        <f t="shared" ref="C26:N26" si="2">SUM(C23:C25)</f>
        <v>0</v>
      </c>
      <c r="D26" s="44">
        <f t="shared" si="2"/>
        <v>9744.59</v>
      </c>
      <c r="E26" s="44">
        <f t="shared" si="2"/>
        <v>9819.14</v>
      </c>
      <c r="F26" s="44">
        <f t="shared" si="2"/>
        <v>9745.01</v>
      </c>
      <c r="G26" s="44">
        <f t="shared" si="2"/>
        <v>9747.85</v>
      </c>
      <c r="H26" s="44">
        <f t="shared" si="2"/>
        <v>9824.9700000000012</v>
      </c>
      <c r="I26" s="44">
        <f t="shared" si="2"/>
        <v>9772.61</v>
      </c>
      <c r="J26" s="44">
        <f t="shared" si="2"/>
        <v>9589.35</v>
      </c>
      <c r="K26" s="44">
        <f t="shared" si="2"/>
        <v>9691.56</v>
      </c>
      <c r="L26" s="44">
        <f t="shared" si="2"/>
        <v>7285.27</v>
      </c>
      <c r="M26" s="44">
        <f t="shared" si="2"/>
        <v>9798.7900000000009</v>
      </c>
      <c r="N26" s="44">
        <f t="shared" si="2"/>
        <v>7872.5</v>
      </c>
      <c r="O26" s="4"/>
      <c r="P26" s="60">
        <f>SUM(C26:N26)</f>
        <v>102891.64000000001</v>
      </c>
    </row>
    <row r="27" spans="2:16" x14ac:dyDescent="0.45">
      <c r="B27" s="45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5"/>
    </row>
    <row r="28" spans="2:16" x14ac:dyDescent="0.45">
      <c r="B28" s="46" t="s">
        <v>36</v>
      </c>
      <c r="C28" s="47">
        <f t="shared" ref="C28:N28" si="3">C20-C26</f>
        <v>0</v>
      </c>
      <c r="D28" s="47">
        <f t="shared" si="3"/>
        <v>24.409999999999854</v>
      </c>
      <c r="E28" s="47">
        <f t="shared" si="3"/>
        <v>1426.4600000000009</v>
      </c>
      <c r="F28" s="47">
        <f t="shared" si="3"/>
        <v>-468.20999999999913</v>
      </c>
      <c r="G28" s="47">
        <f t="shared" si="3"/>
        <v>-471.04999999999927</v>
      </c>
      <c r="H28" s="47">
        <f t="shared" si="3"/>
        <v>928.42999999999847</v>
      </c>
      <c r="I28" s="47">
        <f t="shared" si="3"/>
        <v>-3.6100000000005821</v>
      </c>
      <c r="J28" s="47">
        <f t="shared" si="3"/>
        <v>-3265.75</v>
      </c>
      <c r="K28" s="47">
        <f t="shared" si="3"/>
        <v>-1891.3599999999988</v>
      </c>
      <c r="L28" s="47">
        <f t="shared" si="3"/>
        <v>-1453.87</v>
      </c>
      <c r="M28" s="47">
        <f t="shared" si="3"/>
        <v>462.40999999999985</v>
      </c>
      <c r="N28" s="47">
        <f t="shared" si="3"/>
        <v>-72.299999999999272</v>
      </c>
      <c r="P28" s="59">
        <f>SUM(C28:N28)</f>
        <v>-4784.4399999999978</v>
      </c>
    </row>
    <row r="30" spans="2:16" x14ac:dyDescent="0.45">
      <c r="B30" s="62" t="s">
        <v>37</v>
      </c>
      <c r="C30" s="54"/>
      <c r="D30" s="54">
        <v>1400</v>
      </c>
      <c r="E30" s="54">
        <v>1610</v>
      </c>
      <c r="F30" s="54">
        <v>1330</v>
      </c>
      <c r="G30" s="54">
        <v>1330</v>
      </c>
      <c r="H30" s="54">
        <v>1540</v>
      </c>
      <c r="I30" s="54">
        <v>1400</v>
      </c>
      <c r="J30" s="54">
        <v>910</v>
      </c>
      <c r="K30" s="54">
        <v>1120</v>
      </c>
      <c r="L30" s="54">
        <v>840</v>
      </c>
      <c r="M30" s="54">
        <v>1470</v>
      </c>
      <c r="N30" s="54">
        <v>1120</v>
      </c>
      <c r="P30" s="61">
        <f>SUM(C30:N30)</f>
        <v>14070</v>
      </c>
    </row>
    <row r="31" spans="2:16" x14ac:dyDescent="0.45">
      <c r="B31" s="62" t="s">
        <v>38</v>
      </c>
      <c r="C31" s="54"/>
      <c r="D31" s="54">
        <v>597</v>
      </c>
      <c r="E31" s="54">
        <v>671.55</v>
      </c>
      <c r="F31" s="54">
        <v>597.41999999999996</v>
      </c>
      <c r="G31" s="54">
        <v>597.41999999999996</v>
      </c>
      <c r="H31" s="54">
        <v>675.96</v>
      </c>
      <c r="I31" s="54">
        <v>623.6</v>
      </c>
      <c r="J31" s="54">
        <v>440.34</v>
      </c>
      <c r="K31" s="54">
        <v>518.88</v>
      </c>
      <c r="L31" s="54">
        <v>414.16</v>
      </c>
      <c r="M31" s="54">
        <v>649.78</v>
      </c>
      <c r="N31" s="54">
        <v>649.78</v>
      </c>
      <c r="P31" s="61">
        <f>SUM(C31:N31)</f>
        <v>6435.8899999999994</v>
      </c>
    </row>
    <row r="33" spans="16:16" x14ac:dyDescent="0.45">
      <c r="P33"/>
    </row>
    <row r="34" spans="16:16" x14ac:dyDescent="0.45">
      <c r="P34"/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C5"/>
  <sheetViews>
    <sheetView workbookViewId="0">
      <selection activeCell="B5" sqref="B5"/>
    </sheetView>
  </sheetViews>
  <sheetFormatPr baseColWidth="10" defaultRowHeight="14.25" x14ac:dyDescent="0.45"/>
  <cols>
    <col min="1" max="1" width="2" customWidth="1"/>
    <col min="2" max="2" width="32" customWidth="1"/>
    <col min="3" max="3" width="28.796875" customWidth="1"/>
  </cols>
  <sheetData>
    <row r="2" spans="2:3" ht="30" customHeight="1" x14ac:dyDescent="0.45">
      <c r="B2" s="68" t="s">
        <v>23</v>
      </c>
      <c r="C2" s="69"/>
    </row>
    <row r="3" spans="2:3" ht="30" customHeight="1" x14ac:dyDescent="0.45">
      <c r="B3" s="33" t="s">
        <v>12</v>
      </c>
      <c r="C3" s="34">
        <v>0.08</v>
      </c>
    </row>
    <row r="4" spans="2:3" ht="30" customHeight="1" x14ac:dyDescent="0.45">
      <c r="B4" s="33" t="s">
        <v>13</v>
      </c>
      <c r="C4" s="33">
        <v>75</v>
      </c>
    </row>
    <row r="5" spans="2:3" ht="30" customHeight="1" x14ac:dyDescent="0.45">
      <c r="B5" s="33" t="s">
        <v>41</v>
      </c>
      <c r="C5" s="33">
        <v>535</v>
      </c>
    </row>
  </sheetData>
  <mergeCells count="1">
    <mergeCell ref="B2:C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C4"/>
  <sheetViews>
    <sheetView workbookViewId="0">
      <selection activeCell="C5" sqref="C5"/>
    </sheetView>
  </sheetViews>
  <sheetFormatPr baseColWidth="10" defaultRowHeight="14.25" x14ac:dyDescent="0.45"/>
  <cols>
    <col min="2" max="2" width="20.33203125" customWidth="1"/>
  </cols>
  <sheetData>
    <row r="2" spans="2:3" ht="16.899999999999999" customHeight="1" x14ac:dyDescent="0.45">
      <c r="B2" s="70" t="s">
        <v>33</v>
      </c>
      <c r="C2" s="70"/>
    </row>
    <row r="3" spans="2:3" ht="16.899999999999999" customHeight="1" x14ac:dyDescent="0.45">
      <c r="B3" s="38" t="s">
        <v>34</v>
      </c>
      <c r="C3" s="39">
        <f>'2023'!P28</f>
        <v>-4784.4399999999978</v>
      </c>
    </row>
    <row r="4" spans="2:3" ht="16.899999999999999" customHeight="1" x14ac:dyDescent="0.45">
      <c r="B4" s="38" t="s">
        <v>39</v>
      </c>
      <c r="C4" s="40">
        <f>'2023'!P12</f>
        <v>14</v>
      </c>
    </row>
  </sheetData>
  <mergeCells count="1">
    <mergeCell ref="B2:C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35</vt:i4>
      </vt:variant>
    </vt:vector>
  </HeadingPairs>
  <TitlesOfParts>
    <vt:vector size="38" baseType="lpstr">
      <vt:lpstr>2023</vt:lpstr>
      <vt:lpstr>Params</vt:lpstr>
      <vt:lpstr>Synthése</vt:lpstr>
      <vt:lpstr>'2023'!AOUT</vt:lpstr>
      <vt:lpstr>'2023'!AVRIL</vt:lpstr>
      <vt:lpstr>'2023'!CRA</vt:lpstr>
      <vt:lpstr>'2023'!CRA_ASTREINTE</vt:lpstr>
      <vt:lpstr>'2023'!CRA_CP</vt:lpstr>
      <vt:lpstr>'2023'!CRA_PRODUCTION</vt:lpstr>
      <vt:lpstr>'2023'!CRA_SANS_SOLDE</vt:lpstr>
      <vt:lpstr>'2023'!DECEMBRE</vt:lpstr>
      <vt:lpstr>'2023'!ENTREES</vt:lpstr>
      <vt:lpstr>'2023'!ENTREES_ASTREINTE</vt:lpstr>
      <vt:lpstr>'2023'!ENTREES_FACTURE</vt:lpstr>
      <vt:lpstr>'2023'!FEVRIER</vt:lpstr>
      <vt:lpstr>'2023'!FRAIS_KM</vt:lpstr>
      <vt:lpstr>'2023'!JANVIER</vt:lpstr>
      <vt:lpstr>'2023'!JUILLET</vt:lpstr>
      <vt:lpstr>'2023'!JUIN</vt:lpstr>
      <vt:lpstr>'2023'!MAI</vt:lpstr>
      <vt:lpstr>'2023'!MARS</vt:lpstr>
      <vt:lpstr>'2023'!MOIS</vt:lpstr>
      <vt:lpstr>'2023'!NOMBRE_KM</vt:lpstr>
      <vt:lpstr>'2023'!NOVEMBRE</vt:lpstr>
      <vt:lpstr>'2023'!OCTOBRE</vt:lpstr>
      <vt:lpstr>'2023'!REPAS</vt:lpstr>
      <vt:lpstr>'2023'!REPAS_ACQUIS</vt:lpstr>
      <vt:lpstr>'2023'!REPAS_PRIS</vt:lpstr>
      <vt:lpstr>'2023'!REPAS_SOLDE</vt:lpstr>
      <vt:lpstr>'2023'!SEPTEMBRE</vt:lpstr>
      <vt:lpstr>'2023'!SOLDE</vt:lpstr>
      <vt:lpstr>'2023'!SORTIES</vt:lpstr>
      <vt:lpstr>'2023'!SORTIES_CHARGES_SOCIALES_PATRONALES</vt:lpstr>
      <vt:lpstr>'2023'!SORTIES_FRAIS_KM</vt:lpstr>
      <vt:lpstr>'2023'!SORTIES_SALAIRE_NET</vt:lpstr>
      <vt:lpstr>'2023'!TOTAL</vt:lpstr>
      <vt:lpstr>'2023'!TOTAL_ENTREES</vt:lpstr>
      <vt:lpstr>'2023'!TOTAL_SORTIES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Auteur</dc:creator>
  <cp:lastModifiedBy>Olfa TRIGUI</cp:lastModifiedBy>
  <cp:lastPrinted>2017-08-08T16:51:32Z</cp:lastPrinted>
  <dcterms:created xsi:type="dcterms:W3CDTF">2015-02-05T07:57:27Z</dcterms:created>
  <dcterms:modified xsi:type="dcterms:W3CDTF">2024-01-02T17:49:01Z</dcterms:modified>
</cp:coreProperties>
</file>