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A verifier\"/>
    </mc:Choice>
  </mc:AlternateContent>
  <xr:revisionPtr revIDLastSave="0" documentId="13_ncr:1_{C1F6EA3F-566F-43DE-B5C1-348B784F2C06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'2023'!$B$27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8" i="15" l="1"/>
  <c r="L25" i="15"/>
  <c r="I25" i="15"/>
  <c r="P24" i="15"/>
  <c r="N23" i="15"/>
  <c r="N25" i="15" s="1"/>
  <c r="M23" i="15"/>
  <c r="M25" i="15" s="1"/>
  <c r="L23" i="15"/>
  <c r="K23" i="15"/>
  <c r="K25" i="15" s="1"/>
  <c r="J23" i="15"/>
  <c r="J25" i="15" s="1"/>
  <c r="I23" i="15"/>
  <c r="H23" i="15"/>
  <c r="H25" i="15" s="1"/>
  <c r="G23" i="15"/>
  <c r="G25" i="15" s="1"/>
  <c r="F23" i="15"/>
  <c r="F25" i="15" s="1"/>
  <c r="E23" i="15"/>
  <c r="E25" i="15" s="1"/>
  <c r="D23" i="15"/>
  <c r="D25" i="15" s="1"/>
  <c r="C23" i="15"/>
  <c r="C25" i="15" s="1"/>
  <c r="P22" i="15"/>
  <c r="N17" i="15"/>
  <c r="M17" i="15"/>
  <c r="M19" i="15" s="1"/>
  <c r="M27" i="15" s="1"/>
  <c r="L17" i="15"/>
  <c r="L19" i="15" s="1"/>
  <c r="L27" i="15" s="1"/>
  <c r="K17" i="15"/>
  <c r="K19" i="15" s="1"/>
  <c r="J17" i="15"/>
  <c r="J19" i="15" s="1"/>
  <c r="I17" i="15"/>
  <c r="I19" i="15" s="1"/>
  <c r="H17" i="15"/>
  <c r="H19" i="15" s="1"/>
  <c r="G17" i="15"/>
  <c r="G19" i="15" s="1"/>
  <c r="F17" i="15"/>
  <c r="F19" i="15" s="1"/>
  <c r="E17" i="15"/>
  <c r="E19" i="15" s="1"/>
  <c r="E27" i="15" s="1"/>
  <c r="D17" i="15"/>
  <c r="D19" i="15" s="1"/>
  <c r="D27" i="15" s="1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K26" i="14"/>
  <c r="J26" i="14"/>
  <c r="I26" i="14"/>
  <c r="H26" i="14"/>
  <c r="C26" i="14"/>
  <c r="N24" i="14"/>
  <c r="M24" i="14"/>
  <c r="K24" i="14"/>
  <c r="J24" i="14"/>
  <c r="I24" i="14"/>
  <c r="H24" i="14"/>
  <c r="G24" i="14"/>
  <c r="F24" i="14"/>
  <c r="F26" i="14" s="1"/>
  <c r="E24" i="14"/>
  <c r="E26" i="14" s="1"/>
  <c r="D24" i="14"/>
  <c r="C24" i="14"/>
  <c r="N23" i="14"/>
  <c r="M23" i="14"/>
  <c r="L23" i="14"/>
  <c r="L24" i="14" s="1"/>
  <c r="P22" i="14"/>
  <c r="L19" i="14"/>
  <c r="K19" i="14"/>
  <c r="J19" i="14"/>
  <c r="I19" i="14"/>
  <c r="H19" i="14"/>
  <c r="G19" i="14"/>
  <c r="G26" i="14" s="1"/>
  <c r="F19" i="14"/>
  <c r="E19" i="14"/>
  <c r="D19" i="14"/>
  <c r="D26" i="14" s="1"/>
  <c r="C19" i="14"/>
  <c r="N17" i="14"/>
  <c r="N19" i="14" s="1"/>
  <c r="N26" i="14" s="1"/>
  <c r="M17" i="14"/>
  <c r="M19" i="14" s="1"/>
  <c r="M26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N27" i="15" l="1"/>
  <c r="G27" i="15"/>
  <c r="N19" i="15"/>
  <c r="K27" i="15"/>
  <c r="J27" i="15"/>
  <c r="P8" i="15"/>
  <c r="P17" i="15"/>
  <c r="P25" i="15"/>
  <c r="C19" i="15"/>
  <c r="C27" i="15" s="1"/>
  <c r="P27" i="15" s="1"/>
  <c r="H27" i="15"/>
  <c r="I27" i="15"/>
  <c r="F27" i="15"/>
  <c r="P26" i="14"/>
  <c r="L26" i="14"/>
  <c r="P17" i="14"/>
  <c r="P24" i="14"/>
  <c r="P23" i="15"/>
  <c r="P19" i="14"/>
  <c r="P23" i="14"/>
  <c r="P19" i="15" l="1"/>
  <c r="C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<sst xmlns="http://schemas.openxmlformats.org/spreadsheetml/2006/main" count="75" uniqueCount="41">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</sst>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10" xfId="0" applyNumberFormat="1" applyFont="1" applyFill="1" applyBorder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3" xfId="0" applyFill="1" applyBorder="1"/>
    <xf numFmtId="1" fontId="4" fillId="4" borderId="5" xfId="0" applyNumberFormat="1" applyFont="1" applyFill="1" applyBorder="1"/>
    <xf numFmtId="0" fontId="0" fillId="7" borderId="3" xfId="0" applyFill="1" applyBorder="1"/>
    <xf numFmtId="0" fontId="0" fillId="2" borderId="3" xfId="0" applyFill="1" applyBorder="1"/>
    <xf numFmtId="4" fontId="0" fillId="3" borderId="3" xfId="0" applyNumberForma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L17" sqref="L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3" t="s">
        <v>9</v>
      </c>
    </row>
    <row r="2" spans="2:16" x14ac:dyDescent="0.4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/>
      <c r="D6" s="57"/>
      <c r="E6" s="57"/>
      <c r="F6" s="33"/>
      <c r="G6" s="33"/>
      <c r="H6" s="33"/>
      <c r="I6" s="33"/>
      <c r="J6" s="33"/>
      <c r="K6" s="33"/>
      <c r="L6" s="33">
        <v>1</v>
      </c>
      <c r="M6" s="33">
        <v>19</v>
      </c>
      <c r="N6" s="33">
        <v>19</v>
      </c>
      <c r="O6" s="31"/>
      <c r="P6" s="53">
        <f>SUM(C6:N6)</f>
        <v>39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16</v>
      </c>
      <c r="N7" s="33">
        <v>22</v>
      </c>
      <c r="O7" s="31"/>
      <c r="P7" s="53">
        <f>SUM(C7:N7)</f>
        <v>38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-1</v>
      </c>
      <c r="M8" s="32">
        <f t="shared" si="0"/>
        <v>-3</v>
      </c>
      <c r="N8" s="32">
        <f t="shared" si="0"/>
        <v>3</v>
      </c>
      <c r="O8" s="31"/>
      <c r="P8" s="53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16</v>
      </c>
      <c r="N11" s="10">
        <v>22</v>
      </c>
      <c r="P11" s="54">
        <f>SUM(C11:N11)</f>
        <v>38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1</v>
      </c>
      <c r="M12" s="11">
        <v>4</v>
      </c>
      <c r="N12" s="11"/>
      <c r="P12" s="54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4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8168.2000000000007</v>
      </c>
      <c r="N17" s="9">
        <f>N11*Params!$C$5*(1-Params!$C$3)-Params!$C$4</f>
        <v>11259.4</v>
      </c>
      <c r="O17" s="4"/>
      <c r="P17" s="37">
        <f>SUM(C17:N17)</f>
        <v>19427.599999999999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50"/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8168.2000000000007</v>
      </c>
      <c r="N19" s="25">
        <f t="shared" si="1"/>
        <v>11259.4</v>
      </c>
      <c r="O19" s="5"/>
      <c r="P19" s="38">
        <f>SUM(C19:O19)</f>
        <v>19427.599999999999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>
        <v>363.03</v>
      </c>
      <c r="M22" s="9">
        <v>6205.44</v>
      </c>
      <c r="N22" s="9">
        <v>6205.44</v>
      </c>
      <c r="O22" s="4"/>
      <c r="P22" s="39">
        <f>SUM(C22:N22)</f>
        <v>12773.91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>
        <f>51.97+106.75</f>
        <v>158.72</v>
      </c>
      <c r="M23" s="9">
        <f>1171.69+2346.99</f>
        <v>3518.68</v>
      </c>
      <c r="N23" s="9">
        <f>1171.69+2354.88</f>
        <v>3526.57</v>
      </c>
      <c r="O23" s="4"/>
      <c r="P23" s="39">
        <f>SUM(C23:N23)</f>
        <v>7203.9699999999993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521.75</v>
      </c>
      <c r="M24" s="40">
        <f t="shared" si="2"/>
        <v>9724.119999999999</v>
      </c>
      <c r="N24" s="40">
        <f t="shared" si="2"/>
        <v>9732.01</v>
      </c>
      <c r="O24" s="4"/>
      <c r="P24" s="41">
        <f>SUM(C24:N24)</f>
        <v>19977.879999999997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-521.75</v>
      </c>
      <c r="M26" s="44">
        <f t="shared" si="3"/>
        <v>-1555.9199999999983</v>
      </c>
      <c r="N26" s="44">
        <f t="shared" si="3"/>
        <v>1527.3899999999994</v>
      </c>
      <c r="P26" s="55">
        <f>SUM(C26:O26)</f>
        <v>-550.27999999999884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tabSelected="1" workbookViewId="0">
      <selection activeCell="N32" sqref="N32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3" t="s">
        <v>9</v>
      </c>
    </row>
    <row r="2" spans="2:16" x14ac:dyDescent="0.4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2"/>
    </row>
    <row r="5" spans="2:16" x14ac:dyDescent="0.45">
      <c r="B5" s="15" t="s">
        <v>18</v>
      </c>
      <c r="C5" s="56"/>
      <c r="D5" s="56"/>
      <c r="E5" s="56"/>
      <c r="F5" s="17"/>
      <c r="G5" s="56"/>
      <c r="H5" s="17"/>
      <c r="I5" s="56"/>
      <c r="J5" s="17"/>
      <c r="K5" s="56"/>
      <c r="L5" s="17"/>
      <c r="M5" s="56"/>
      <c r="N5" s="17"/>
      <c r="O5" s="1"/>
      <c r="P5" s="46"/>
    </row>
    <row r="6" spans="2:16" x14ac:dyDescent="0.45">
      <c r="B6" s="8" t="s">
        <v>19</v>
      </c>
      <c r="C6" s="57">
        <v>19</v>
      </c>
      <c r="D6" s="57">
        <v>19</v>
      </c>
      <c r="E6" s="57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3">
        <f>SUM(C6:N6)</f>
        <v>228</v>
      </c>
    </row>
    <row r="7" spans="2:16" x14ac:dyDescent="0.45">
      <c r="B7" s="8" t="s">
        <v>20</v>
      </c>
      <c r="C7" s="33">
        <v>22</v>
      </c>
      <c r="D7" s="33">
        <v>15</v>
      </c>
      <c r="E7" s="33">
        <v>23</v>
      </c>
      <c r="F7" s="33">
        <v>19</v>
      </c>
      <c r="G7" s="33">
        <v>19</v>
      </c>
      <c r="H7" s="33">
        <v>17</v>
      </c>
      <c r="I7" s="33">
        <v>20</v>
      </c>
      <c r="J7" s="33">
        <v>22</v>
      </c>
      <c r="K7" s="33">
        <v>21</v>
      </c>
      <c r="L7" s="33">
        <v>22</v>
      </c>
      <c r="M7" s="33">
        <v>18</v>
      </c>
      <c r="N7" s="33">
        <v>10</v>
      </c>
      <c r="O7" s="31"/>
      <c r="P7" s="53">
        <f>SUM(C7:N7)</f>
        <v>228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-4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-2</v>
      </c>
      <c r="I8" s="32">
        <f t="shared" si="0"/>
        <v>1</v>
      </c>
      <c r="J8" s="32">
        <f t="shared" si="0"/>
        <v>3</v>
      </c>
      <c r="K8" s="32">
        <f t="shared" si="0"/>
        <v>2</v>
      </c>
      <c r="L8" s="32">
        <f t="shared" si="0"/>
        <v>3</v>
      </c>
      <c r="M8" s="32">
        <f t="shared" si="0"/>
        <v>-1</v>
      </c>
      <c r="N8" s="32">
        <f t="shared" si="0"/>
        <v>-9</v>
      </c>
      <c r="O8" s="31"/>
      <c r="P8" s="53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2"/>
    </row>
    <row r="10" spans="2:16" x14ac:dyDescent="0.45">
      <c r="B10" s="13" t="s">
        <v>17</v>
      </c>
      <c r="C10" s="58"/>
      <c r="D10" s="58"/>
      <c r="E10" s="58"/>
      <c r="F10" s="19"/>
      <c r="G10" s="58"/>
      <c r="H10" s="19"/>
      <c r="I10" s="58"/>
      <c r="J10" s="19"/>
      <c r="K10" s="58"/>
      <c r="L10" s="19"/>
      <c r="M10" s="58"/>
      <c r="N10" s="19"/>
      <c r="P10" s="47"/>
    </row>
    <row r="11" spans="2:16" x14ac:dyDescent="0.45">
      <c r="B11" s="8" t="s">
        <v>13</v>
      </c>
      <c r="C11" s="10">
        <v>22</v>
      </c>
      <c r="D11" s="10">
        <v>15</v>
      </c>
      <c r="E11" s="10">
        <v>23</v>
      </c>
      <c r="F11" s="10">
        <v>19</v>
      </c>
      <c r="G11" s="10">
        <v>19</v>
      </c>
      <c r="H11" s="10">
        <v>17</v>
      </c>
      <c r="I11" s="10">
        <v>20</v>
      </c>
      <c r="J11" s="10">
        <v>22</v>
      </c>
      <c r="K11" s="10">
        <v>21</v>
      </c>
      <c r="L11" s="10">
        <v>22</v>
      </c>
      <c r="M11" s="10">
        <v>18</v>
      </c>
      <c r="N11" s="10">
        <v>10</v>
      </c>
      <c r="P11" s="54">
        <f>SUM(C11:N11)</f>
        <v>228</v>
      </c>
    </row>
    <row r="12" spans="2:16" x14ac:dyDescent="0.45">
      <c r="B12" s="8" t="s">
        <v>15</v>
      </c>
      <c r="C12" s="11"/>
      <c r="D12" s="11">
        <v>5</v>
      </c>
      <c r="E12" s="11"/>
      <c r="F12" s="11"/>
      <c r="G12" s="11"/>
      <c r="H12" s="11">
        <v>5</v>
      </c>
      <c r="I12" s="11"/>
      <c r="J12" s="11"/>
      <c r="K12" s="11"/>
      <c r="L12" s="11"/>
      <c r="M12" s="11">
        <v>3</v>
      </c>
      <c r="N12" s="11">
        <v>10</v>
      </c>
      <c r="P12" s="54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4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>
        <v>9</v>
      </c>
      <c r="L14" s="20"/>
      <c r="M14" s="20"/>
      <c r="N14" s="20"/>
      <c r="P14" s="54">
        <f>SUM(C14:N14)</f>
        <v>9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9"/>
      <c r="D16" s="59"/>
      <c r="E16" s="59"/>
      <c r="F16" s="22"/>
      <c r="G16" s="59"/>
      <c r="H16" s="22"/>
      <c r="I16" s="59"/>
      <c r="J16" s="22"/>
      <c r="K16" s="59"/>
      <c r="L16" s="22"/>
      <c r="M16" s="59"/>
      <c r="N16" s="22"/>
      <c r="P16" s="49"/>
    </row>
    <row r="17" spans="2:16" x14ac:dyDescent="0.45">
      <c r="B17" s="8" t="s">
        <v>6</v>
      </c>
      <c r="C17" s="9">
        <f>C11*Params!$C$5*(1-Params!$C$3)-Params!$C$4</f>
        <v>11259.4</v>
      </c>
      <c r="D17" s="9">
        <f>D11*Params!$C$5*(1-Params!$C$3)-Params!$C$4</f>
        <v>7653</v>
      </c>
      <c r="E17" s="9">
        <f>E11*Params!$C$5*(1-Params!$C$3)-Params!$C$4</f>
        <v>11774.6</v>
      </c>
      <c r="F17" s="9">
        <f>F11*Params!$C$5*(1-Params!$C$3)-Params!$C$4</f>
        <v>9713.8000000000011</v>
      </c>
      <c r="G17" s="9">
        <f>G11*Params!$C$5*(1-Params!$C$3)-Params!$C$4</f>
        <v>9713.8000000000011</v>
      </c>
      <c r="H17" s="9">
        <f>H11*Params!$C$5*(1-Params!$C$3)-Params!$C$4</f>
        <v>8683.4</v>
      </c>
      <c r="I17" s="9">
        <f>I11*Params!$C$5*(1-Params!$C$3)-Params!$C$4</f>
        <v>10229</v>
      </c>
      <c r="J17" s="9">
        <f>J11*Params!$C$5*(1-Params!$C$3)-Params!$C$4</f>
        <v>11259.4</v>
      </c>
      <c r="K17" s="9">
        <f>K11*Params!$C$5*(1-Params!$C$3)-Params!$C$4</f>
        <v>10744.2</v>
      </c>
      <c r="L17" s="9">
        <f>L11*Params!$C$6*(1-Params!$C$3)-Params!$C$4</f>
        <v>11664.2</v>
      </c>
      <c r="M17" s="9">
        <f>M11*Params!$C$6*(1-Params!$C$3)-Params!$C$4</f>
        <v>9529.8000000000011</v>
      </c>
      <c r="N17" s="9">
        <f>N11*Params!$C$6*(1-Params!$C$3)-Params!$C$4</f>
        <v>5261</v>
      </c>
      <c r="O17" s="4"/>
      <c r="P17" s="37">
        <f>SUM(C17:N17)</f>
        <v>117485.59999999999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>
        <v>976</v>
      </c>
      <c r="L18" s="9"/>
      <c r="M18" s="9"/>
      <c r="N18" s="9"/>
      <c r="O18" s="4"/>
      <c r="P18" s="37">
        <f t="shared" ref="P18" si="1">SUM(C18:N18)</f>
        <v>976</v>
      </c>
    </row>
    <row r="19" spans="2:16" x14ac:dyDescent="0.45">
      <c r="B19" s="24" t="s">
        <v>2</v>
      </c>
      <c r="C19" s="25">
        <f>SUM(C17:C18)</f>
        <v>11259.4</v>
      </c>
      <c r="D19" s="25">
        <f>SUM(D17:D18)</f>
        <v>7653</v>
      </c>
      <c r="E19" s="25">
        <f>SUM(E17:E18)</f>
        <v>11774.6</v>
      </c>
      <c r="F19" s="25">
        <f>SUM(F17:F18)</f>
        <v>9713.8000000000011</v>
      </c>
      <c r="G19" s="25">
        <f>SUM(G17:G18)</f>
        <v>9713.8000000000011</v>
      </c>
      <c r="H19" s="25">
        <f>SUM(H17:H18)</f>
        <v>8683.4</v>
      </c>
      <c r="I19" s="25">
        <f>SUM(I17:I18)</f>
        <v>10229</v>
      </c>
      <c r="J19" s="25">
        <f>SUM(J17:J18)</f>
        <v>11259.4</v>
      </c>
      <c r="K19" s="25">
        <f>SUM(K17:K18)</f>
        <v>11720.2</v>
      </c>
      <c r="L19" s="25">
        <f>SUM(L17:L18)</f>
        <v>11664.2</v>
      </c>
      <c r="M19" s="25">
        <f>SUM(M17:M18)</f>
        <v>9529.8000000000011</v>
      </c>
      <c r="N19" s="25">
        <f>SUM(N17:N18)</f>
        <v>5261</v>
      </c>
      <c r="O19" s="5"/>
      <c r="P19" s="38">
        <f>SUM(C19:N19)</f>
        <v>118461.59999999999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60"/>
      <c r="D21" s="60"/>
      <c r="E21" s="60"/>
      <c r="F21" s="28"/>
      <c r="G21" s="60"/>
      <c r="H21" s="28"/>
      <c r="I21" s="60"/>
      <c r="J21" s="28"/>
      <c r="K21" s="60"/>
      <c r="L21" s="28"/>
      <c r="M21" s="60"/>
      <c r="N21" s="28"/>
      <c r="O21" s="4"/>
      <c r="P21" s="51"/>
    </row>
    <row r="22" spans="2:16" x14ac:dyDescent="0.45">
      <c r="B22" s="8" t="s">
        <v>7</v>
      </c>
      <c r="C22" s="9">
        <v>6209.39</v>
      </c>
      <c r="D22" s="9">
        <v>6209.39</v>
      </c>
      <c r="E22" s="9">
        <v>6209.39</v>
      </c>
      <c r="F22" s="9">
        <v>6209.39</v>
      </c>
      <c r="G22" s="9">
        <v>6209.39</v>
      </c>
      <c r="H22" s="9">
        <v>6209.39</v>
      </c>
      <c r="I22" s="9">
        <v>6277.04</v>
      </c>
      <c r="J22" s="9">
        <v>6209.39</v>
      </c>
      <c r="K22" s="9">
        <v>6209.39</v>
      </c>
      <c r="L22" s="9">
        <v>6209.39</v>
      </c>
      <c r="M22" s="9">
        <v>6209.39</v>
      </c>
      <c r="N22" s="9">
        <v>11637.57</v>
      </c>
      <c r="O22" s="4"/>
      <c r="P22" s="39">
        <f>SUM(C22:N22)</f>
        <v>80008.510000000009</v>
      </c>
    </row>
    <row r="23" spans="2:16" x14ac:dyDescent="0.45">
      <c r="B23" s="8" t="s">
        <v>8</v>
      </c>
      <c r="C23" s="9">
        <f>1176.65+2346.79</f>
        <v>3523.44</v>
      </c>
      <c r="D23" s="9">
        <f>1176.65+2346.79</f>
        <v>3523.44</v>
      </c>
      <c r="E23" s="9">
        <f>1176.65+2359.93</f>
        <v>3536.58</v>
      </c>
      <c r="F23" s="9">
        <f>1176.65+2346.79</f>
        <v>3523.44</v>
      </c>
      <c r="G23" s="9">
        <f>1176.65+2349.67</f>
        <v>3526.32</v>
      </c>
      <c r="H23" s="9">
        <f>1176.65+2348.23</f>
        <v>3524.88</v>
      </c>
      <c r="I23" s="9">
        <f>1191.9+2389.58</f>
        <v>3581.48</v>
      </c>
      <c r="J23" s="9">
        <f>1176.65+2348.23</f>
        <v>3524.88</v>
      </c>
      <c r="K23" s="9">
        <f>1176.65+2348.23</f>
        <v>3524.88</v>
      </c>
      <c r="L23" s="9">
        <f>1176.65+2348.23</f>
        <v>3524.88</v>
      </c>
      <c r="M23" s="9">
        <f>1176.65+2348.23</f>
        <v>3524.88</v>
      </c>
      <c r="N23" s="9">
        <f>1748.47+2356.12</f>
        <v>4104.59</v>
      </c>
      <c r="O23" s="4"/>
      <c r="P23" s="39">
        <f>SUM(C23:N23)</f>
        <v>42943.69</v>
      </c>
    </row>
    <row r="24" spans="2:16" x14ac:dyDescent="0.45">
      <c r="B24" s="61" t="s">
        <v>39</v>
      </c>
      <c r="C24" s="62">
        <v>1000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4"/>
      <c r="P24" s="39">
        <f>SUM(C24:N24)</f>
        <v>1000</v>
      </c>
    </row>
    <row r="25" spans="2:16" x14ac:dyDescent="0.45">
      <c r="B25" s="7" t="s">
        <v>3</v>
      </c>
      <c r="C25" s="40">
        <f t="shared" ref="C25:N25" si="2">SUM(C22:C24)</f>
        <v>10732.83</v>
      </c>
      <c r="D25" s="40">
        <f t="shared" si="2"/>
        <v>9732.83</v>
      </c>
      <c r="E25" s="40">
        <f t="shared" si="2"/>
        <v>9745.9700000000012</v>
      </c>
      <c r="F25" s="40">
        <f t="shared" si="2"/>
        <v>9732.83</v>
      </c>
      <c r="G25" s="40">
        <f t="shared" si="2"/>
        <v>9735.7100000000009</v>
      </c>
      <c r="H25" s="40">
        <f t="shared" si="2"/>
        <v>9734.27</v>
      </c>
      <c r="I25" s="40">
        <f t="shared" si="2"/>
        <v>9858.52</v>
      </c>
      <c r="J25" s="40">
        <f t="shared" si="2"/>
        <v>9734.27</v>
      </c>
      <c r="K25" s="40">
        <f t="shared" si="2"/>
        <v>9734.27</v>
      </c>
      <c r="L25" s="40">
        <f t="shared" si="2"/>
        <v>9734.27</v>
      </c>
      <c r="M25" s="40">
        <f t="shared" si="2"/>
        <v>9734.27</v>
      </c>
      <c r="N25" s="40">
        <f t="shared" si="2"/>
        <v>15742.16</v>
      </c>
      <c r="O25" s="4"/>
      <c r="P25" s="41">
        <f>SUM(C25:N25)</f>
        <v>123952.20000000003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526.56999999999971</v>
      </c>
      <c r="D27" s="44">
        <f t="shared" si="3"/>
        <v>-2079.83</v>
      </c>
      <c r="E27" s="44">
        <f t="shared" si="3"/>
        <v>2028.6299999999992</v>
      </c>
      <c r="F27" s="44">
        <f t="shared" si="3"/>
        <v>-19.029999999998836</v>
      </c>
      <c r="G27" s="44">
        <f t="shared" si="3"/>
        <v>-21.909999999999854</v>
      </c>
      <c r="H27" s="44">
        <f t="shared" si="3"/>
        <v>-1050.8700000000008</v>
      </c>
      <c r="I27" s="44">
        <f t="shared" si="3"/>
        <v>370.47999999999956</v>
      </c>
      <c r="J27" s="44">
        <f t="shared" si="3"/>
        <v>1525.1299999999992</v>
      </c>
      <c r="K27" s="44">
        <f t="shared" si="3"/>
        <v>1985.9300000000003</v>
      </c>
      <c r="L27" s="44">
        <f t="shared" si="3"/>
        <v>1929.9300000000003</v>
      </c>
      <c r="M27" s="44">
        <f t="shared" si="3"/>
        <v>-204.46999999999935</v>
      </c>
      <c r="N27" s="44">
        <f t="shared" si="3"/>
        <v>-10481.16</v>
      </c>
      <c r="P27" s="55">
        <f>SUM(C27:N27)</f>
        <v>-5490.6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ignoredErrors>
    <ignoredError sqref="E2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5" t="s">
        <v>22</v>
      </c>
      <c r="C2" s="66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560</v>
      </c>
    </row>
    <row r="6" spans="2:3" ht="22.9" customHeight="1" x14ac:dyDescent="0.45">
      <c r="B6" s="29" t="s">
        <v>40</v>
      </c>
      <c r="C6" s="29">
        <v>580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7" t="s">
        <v>23</v>
      </c>
      <c r="C2" s="67"/>
    </row>
    <row r="3" spans="2:3" ht="16.899999999999999" customHeight="1" x14ac:dyDescent="0.45">
      <c r="B3" s="34" t="s">
        <v>24</v>
      </c>
      <c r="C3" s="35">
        <f>'2022'!P26+'2023'!P27</f>
        <v>-6040.8799999999992</v>
      </c>
    </row>
    <row r="4" spans="2:3" ht="16.899999999999999" customHeight="1" x14ac:dyDescent="0.45">
      <c r="B4" s="34" t="s">
        <v>26</v>
      </c>
      <c r="C4" s="36">
        <f>SUM('2022'!P12)+('2023'!P12)</f>
        <v>28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2024-01-03T09:18:01Z</dcterms:modified>
</cp:coreProperties>
</file>