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469A86F6-26F8-4006-BFE1-9DD78C5C99EE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'2023'!$B$15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'2022'!$B$26</definedName>
    <definedName name="SOLDE" localSheetId="1">'2023'!$B$32</definedName>
    <definedName name="SORTIES" localSheetId="0">'2022'!$B$21</definedName>
    <definedName name="SORTIES" localSheetId="1">'2023'!$B$23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'2023'!$B$24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0" i="14" l="1"/>
  <c r="M21" i="14"/>
  <c r="M27" i="14"/>
  <c r="M26" i="14"/>
  <c r="M30" i="14" s="1"/>
  <c r="M25" i="14"/>
  <c r="N30" i="14"/>
  <c r="H30" i="14"/>
  <c r="E30" i="14"/>
  <c r="P29" i="14"/>
  <c r="M28" i="14"/>
  <c r="L28" i="14"/>
  <c r="K28" i="14"/>
  <c r="J28" i="14"/>
  <c r="I28" i="14"/>
  <c r="H28" i="14"/>
  <c r="G28" i="14"/>
  <c r="G30" i="14" s="1"/>
  <c r="F28" i="14"/>
  <c r="F30" i="14" s="1"/>
  <c r="E28" i="14"/>
  <c r="D28" i="14"/>
  <c r="D30" i="14" s="1"/>
  <c r="C28" i="14"/>
  <c r="C30" i="14" s="1"/>
  <c r="L26" i="14"/>
  <c r="K26" i="14"/>
  <c r="J26" i="14"/>
  <c r="I26" i="14"/>
  <c r="L25" i="14"/>
  <c r="K25" i="14"/>
  <c r="J25" i="14"/>
  <c r="I25" i="14"/>
  <c r="P24" i="14"/>
  <c r="N21" i="14"/>
  <c r="P19" i="14"/>
  <c r="M18" i="14"/>
  <c r="L18" i="14"/>
  <c r="L21" i="14" s="1"/>
  <c r="K18" i="14"/>
  <c r="K21" i="14" s="1"/>
  <c r="J18" i="14"/>
  <c r="J21" i="14" s="1"/>
  <c r="I18" i="14"/>
  <c r="I21" i="14" s="1"/>
  <c r="H18" i="14"/>
  <c r="H21" i="14" s="1"/>
  <c r="H32" i="14" s="1"/>
  <c r="G18" i="14"/>
  <c r="G21" i="14" s="1"/>
  <c r="F18" i="14"/>
  <c r="F21" i="14" s="1"/>
  <c r="E18" i="14"/>
  <c r="E21" i="14" s="1"/>
  <c r="D18" i="14"/>
  <c r="D21" i="14" s="1"/>
  <c r="D32" i="14" s="1"/>
  <c r="C18" i="14"/>
  <c r="C21" i="14" s="1"/>
  <c r="P15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M26" i="12"/>
  <c r="H26" i="12"/>
  <c r="G26" i="12"/>
  <c r="F26" i="12"/>
  <c r="E26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N23" i="12"/>
  <c r="N24" i="12" s="1"/>
  <c r="N26" i="12" s="1"/>
  <c r="M23" i="12"/>
  <c r="P22" i="12"/>
  <c r="N19" i="12"/>
  <c r="M19" i="12"/>
  <c r="L19" i="12"/>
  <c r="L26" i="12" s="1"/>
  <c r="K19" i="12"/>
  <c r="K26" i="12" s="1"/>
  <c r="J19" i="12"/>
  <c r="J26" i="12" s="1"/>
  <c r="I19" i="12"/>
  <c r="I26" i="12" s="1"/>
  <c r="H19" i="12"/>
  <c r="G19" i="12"/>
  <c r="F19" i="12"/>
  <c r="E19" i="12"/>
  <c r="D19" i="12"/>
  <c r="D26" i="12" s="1"/>
  <c r="C19" i="12"/>
  <c r="C26" i="12" s="1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P8" i="12" s="1"/>
  <c r="E8" i="12"/>
  <c r="D8" i="12"/>
  <c r="C8" i="12"/>
  <c r="P7" i="12"/>
  <c r="P6" i="12"/>
  <c r="G32" i="14" l="1"/>
  <c r="N32" i="14"/>
  <c r="F32" i="14"/>
  <c r="P8" i="14"/>
  <c r="E32" i="14"/>
  <c r="P25" i="14"/>
  <c r="P26" i="14"/>
  <c r="M32" i="14"/>
  <c r="C32" i="14"/>
  <c r="P21" i="14"/>
  <c r="P26" i="12"/>
  <c r="P24" i="12"/>
  <c r="P18" i="14"/>
  <c r="P19" i="12"/>
  <c r="I27" i="14"/>
  <c r="I30" i="14" s="1"/>
  <c r="P28" i="14"/>
  <c r="J27" i="14"/>
  <c r="J30" i="14" s="1"/>
  <c r="J32" i="14" s="1"/>
  <c r="K27" i="14"/>
  <c r="K30" i="14" s="1"/>
  <c r="K32" i="14" s="1"/>
  <c r="L27" i="14"/>
  <c r="L30" i="14" s="1"/>
  <c r="L32" i="14" s="1"/>
  <c r="I32" i="14" l="1"/>
  <c r="P30" i="14"/>
  <c r="C3" i="13"/>
  <c r="P27" i="14"/>
  <c r="P32" i="14"/>
</calcChain>
</file>

<file path=xl/sharedStrings.xml><?xml version="1.0" encoding="utf-8"?>
<sst xmlns="http://schemas.openxmlformats.org/spreadsheetml/2006/main" count="79" uniqueCount="45">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</sst>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</font>
    <font>
      <sz val="11"/>
      <color theme="1"/>
      <name val="Calibri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abSelected="1" workbookViewId="0">
      <selection activeCell="P21" sqref="P2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5">
        <f>SUM(C6:N6)</f>
        <v>209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/>
      <c r="O7" s="36"/>
      <c r="P7" s="55">
        <f>SUM(C7:N7)</f>
        <v>217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0</v>
      </c>
      <c r="O8" s="36"/>
      <c r="P8" s="55">
        <f>SUM(C8:N8)</f>
        <v>8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/>
      <c r="P11" s="56">
        <f>SUM(C11:N11)</f>
        <v>217.5</v>
      </c>
    </row>
    <row r="12" spans="2:16" x14ac:dyDescent="0.45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45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/>
      <c r="O18" s="4"/>
      <c r="P18" s="41">
        <f>SUM(C18:N18)</f>
        <v>103227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45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>SUM(M18:M20)</f>
        <v>9336.2000000000007</v>
      </c>
      <c r="N21" s="28">
        <f t="shared" si="1"/>
        <v>0</v>
      </c>
      <c r="O21" s="5"/>
      <c r="P21" s="42">
        <f>SUM(C21:N21)</f>
        <v>104027</v>
      </c>
    </row>
    <row r="22" spans="2:16" x14ac:dyDescent="0.4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4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45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/>
      <c r="O24" s="4"/>
      <c r="P24" s="43">
        <f t="shared" ref="P24:P30" si="2">SUM(C24:N24)</f>
        <v>54993.459999999992</v>
      </c>
    </row>
    <row r="25" spans="2:16" x14ac:dyDescent="0.45">
      <c r="B25" s="9" t="s">
        <v>41</v>
      </c>
      <c r="C25" s="10"/>
      <c r="D25" s="10"/>
      <c r="E25" s="10"/>
      <c r="F25" s="10"/>
      <c r="G25" s="10"/>
      <c r="H25" s="10"/>
      <c r="I25" s="10">
        <f>(5566.38/5)*(1-9.7%)</f>
        <v>1005.2882280000001</v>
      </c>
      <c r="J25" s="10">
        <f>(5566.38/5)*(1-9.7%)</f>
        <v>1005.2882280000001</v>
      </c>
      <c r="K25" s="10">
        <f>(5566.38/5)*(1-9.7%)</f>
        <v>1005.2882280000001</v>
      </c>
      <c r="L25" s="10">
        <f>(5566.38/5)*(1-9.7%)</f>
        <v>1005.2882280000001</v>
      </c>
      <c r="M25" s="10">
        <f>(5566.38/5)*(1-9.7%)</f>
        <v>1005.2882280000001</v>
      </c>
      <c r="N25" s="10"/>
      <c r="O25" s="4"/>
      <c r="P25" s="43">
        <f t="shared" si="2"/>
        <v>5026.4411400000008</v>
      </c>
    </row>
    <row r="26" spans="2:16" x14ac:dyDescent="0.45">
      <c r="B26" s="65" t="s">
        <v>42</v>
      </c>
      <c r="C26" s="10"/>
      <c r="D26" s="10"/>
      <c r="E26" s="10"/>
      <c r="F26" s="10"/>
      <c r="G26" s="10"/>
      <c r="H26" s="10"/>
      <c r="I26" s="66">
        <f>(5566.38/5)*9.7%</f>
        <v>107.98777199999999</v>
      </c>
      <c r="J26" s="66">
        <f>(5566.38/5)*9.7%</f>
        <v>107.98777199999999</v>
      </c>
      <c r="K26" s="66">
        <f>(5566.38/5)*9.7%</f>
        <v>107.98777199999999</v>
      </c>
      <c r="L26" s="66">
        <f>(5566.38/5)*9.7%</f>
        <v>107.98777199999999</v>
      </c>
      <c r="M26" s="66">
        <f>(5566.38/5)*9.7%</f>
        <v>107.98777199999999</v>
      </c>
      <c r="N26" s="10"/>
      <c r="O26" s="4"/>
      <c r="P26" s="43">
        <f t="shared" si="2"/>
        <v>539.93885999999998</v>
      </c>
    </row>
    <row r="27" spans="2:16" x14ac:dyDescent="0.45">
      <c r="B27" s="65" t="s">
        <v>43</v>
      </c>
      <c r="C27" s="10"/>
      <c r="D27" s="10"/>
      <c r="E27" s="10"/>
      <c r="F27" s="10"/>
      <c r="G27" s="10"/>
      <c r="H27" s="10"/>
      <c r="I27" s="66">
        <f>(I25)*0.02</f>
        <v>20.105764560000004</v>
      </c>
      <c r="J27" s="66">
        <f>(J25)*0.02</f>
        <v>20.105764560000004</v>
      </c>
      <c r="K27" s="66">
        <f>(K25)*0.02</f>
        <v>20.105764560000004</v>
      </c>
      <c r="L27" s="66">
        <f>(L25)*0.02</f>
        <v>20.105764560000004</v>
      </c>
      <c r="M27" s="66">
        <f>(M25)*0.02</f>
        <v>20.105764560000004</v>
      </c>
      <c r="N27" s="10"/>
      <c r="O27" s="4"/>
      <c r="P27" s="43">
        <f t="shared" si="2"/>
        <v>100.52882280000003</v>
      </c>
    </row>
    <row r="28" spans="2:16" x14ac:dyDescent="0.45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/>
      <c r="O28" s="4"/>
      <c r="P28" s="43">
        <f t="shared" si="2"/>
        <v>35947.5</v>
      </c>
    </row>
    <row r="29" spans="2:16" x14ac:dyDescent="0.45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45">
      <c r="B30" s="8" t="s">
        <v>3</v>
      </c>
      <c r="C30" s="44">
        <f t="shared" ref="C30:N30" si="3">SUM(C24:C29)</f>
        <v>9034.91</v>
      </c>
      <c r="D30" s="44">
        <f t="shared" si="3"/>
        <v>10375.74</v>
      </c>
      <c r="E30" s="44">
        <f t="shared" si="3"/>
        <v>9034.91</v>
      </c>
      <c r="F30" s="44">
        <f t="shared" si="3"/>
        <v>9034.91</v>
      </c>
      <c r="G30" s="44">
        <f t="shared" si="3"/>
        <v>9037.69</v>
      </c>
      <c r="H30" s="44">
        <f t="shared" si="3"/>
        <v>7681.75</v>
      </c>
      <c r="I30" s="44">
        <f t="shared" si="3"/>
        <v>9225.4817645600015</v>
      </c>
      <c r="J30" s="44">
        <f t="shared" si="3"/>
        <v>11388.901764560002</v>
      </c>
      <c r="K30" s="44">
        <f t="shared" si="3"/>
        <v>9056.4017645600015</v>
      </c>
      <c r="L30" s="44">
        <f t="shared" si="3"/>
        <v>9966.4017645600015</v>
      </c>
      <c r="M30" s="44">
        <f t="shared" si="3"/>
        <v>6613.1817645600013</v>
      </c>
      <c r="N30" s="44">
        <f t="shared" si="3"/>
        <v>0</v>
      </c>
      <c r="O30" s="4"/>
      <c r="P30" s="58">
        <f t="shared" si="2"/>
        <v>100450.27882279998</v>
      </c>
    </row>
    <row r="31" spans="2:16" x14ac:dyDescent="0.4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45">
      <c r="B32" s="46" t="s">
        <v>36</v>
      </c>
      <c r="C32" s="47">
        <f t="shared" ref="C32:N32" si="4">C21-C30</f>
        <v>1414.8900000000012</v>
      </c>
      <c r="D32" s="47">
        <f t="shared" si="4"/>
        <v>-882.73999999999978</v>
      </c>
      <c r="E32" s="47">
        <f t="shared" si="4"/>
        <v>1893.2900000000009</v>
      </c>
      <c r="F32" s="47">
        <f t="shared" si="4"/>
        <v>-20.309999999999491</v>
      </c>
      <c r="G32" s="47">
        <f t="shared" si="4"/>
        <v>-262.29000000000087</v>
      </c>
      <c r="H32" s="47">
        <f t="shared" si="4"/>
        <v>-2015.9499999999998</v>
      </c>
      <c r="I32" s="47">
        <f t="shared" si="4"/>
        <v>267.51823543999853</v>
      </c>
      <c r="J32" s="47">
        <f t="shared" si="4"/>
        <v>-939.10176456000045</v>
      </c>
      <c r="K32" s="47">
        <f t="shared" si="4"/>
        <v>914.9982354399981</v>
      </c>
      <c r="L32" s="47">
        <f t="shared" si="4"/>
        <v>483.39823543999955</v>
      </c>
      <c r="M32" s="47">
        <f t="shared" si="4"/>
        <v>2723.0182354399994</v>
      </c>
      <c r="N32" s="47">
        <f t="shared" si="4"/>
        <v>0</v>
      </c>
      <c r="P32" s="57">
        <f>SUM(C32:N32)</f>
        <v>3576.7211771999973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SUM('2022'!P26,'2023'!P32)</f>
        <v>5241.3011771999973</v>
      </c>
    </row>
    <row r="4" spans="2:3" ht="16.899999999999999" customHeight="1" x14ac:dyDescent="0.45">
      <c r="B4" s="38" t="s">
        <v>37</v>
      </c>
      <c r="C4" s="40">
        <f>'2022'!P12+'2023'!P12</f>
        <v>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2023-12-04T09:59:55Z</dcterms:modified>
</cp:coreProperties>
</file>