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HighskillTools\Data\Suivi\2023\10\Normal\"/>
    </mc:Choice>
  </mc:AlternateContent>
  <xr:revisionPtr revIDLastSave="0" documentId="13_ncr:1_{D7142272-AF5D-4C1C-89BB-65904912A95A}" xr6:coauthVersionLast="47" xr6:coauthVersionMax="47" xr10:uidLastSave="{00000000-0000-0000-0000-000000000000}"/>
  <bookViews>
    <workbookView xWindow="-98" yWindow="-98" windowWidth="22695" windowHeight="14476" xr2:uid="{00000000-000D-0000-FFFF-FFFF00000000}"/>
  </bookViews>
  <sheets>
    <sheet name="2023" sheetId="15" r:id="rId1"/>
    <sheet name="Params" sheetId="10" r:id="rId2"/>
    <sheet name="Synthése" sheetId="13" r:id="rId3"/>
  </sheets>
  <definedNames>
    <definedName name="AOUT" localSheetId="0">'2023'!$J$3</definedName>
    <definedName name="AOUT">#REF!</definedName>
    <definedName name="AVANCE_SUR_SALAIRE" localSheetId="0">'2023'!#REF!</definedName>
    <definedName name="AVANCE_SUR_SALAIRE">#REF!</definedName>
    <definedName name="AVRIL" localSheetId="0">'2023'!$F$3</definedName>
    <definedName name="AVRIL">#REF!</definedName>
    <definedName name="CRA" localSheetId="0">'2023'!$B$10</definedName>
    <definedName name="CRA">#REF!</definedName>
    <definedName name="CRA_ASTREINTE" localSheetId="0">'2023'!$B$14</definedName>
    <definedName name="CRA_ASTREINTE">#REF!</definedName>
    <definedName name="CRA_CP" localSheetId="0">'2023'!$B$12</definedName>
    <definedName name="CRA_CP">#REF!</definedName>
    <definedName name="CRA_PRODUCTION" localSheetId="0">'2023'!$B$11</definedName>
    <definedName name="CRA_PRODUCTION">#REF!</definedName>
    <definedName name="CRA_SANS_SOLDE" localSheetId="0">'2023'!$B$13</definedName>
    <definedName name="CRA_SANS_SOLDE">#REF!</definedName>
    <definedName name="DECEMBRE" localSheetId="0">'2023'!$N$3</definedName>
    <definedName name="DECEMBRE">#REF!</definedName>
    <definedName name="ENTREES" localSheetId="0">'2023'!$B$16</definedName>
    <definedName name="ENTREES">#REF!</definedName>
    <definedName name="ENTREES_ASTREINTE" localSheetId="0">'2023'!$B$18</definedName>
    <definedName name="ENTREES_ASTREINTE">#REF!</definedName>
    <definedName name="ENTREES_FACTURE" localSheetId="0">'2023'!$B$17</definedName>
    <definedName name="ENTREES_FACTURE">#REF!</definedName>
    <definedName name="FEVRIER" localSheetId="0">'2023'!$D$3</definedName>
    <definedName name="FEVRIER">#REF!</definedName>
    <definedName name="JANVIER" localSheetId="0">'2023'!$C$3</definedName>
    <definedName name="JANVIER">#REF!</definedName>
    <definedName name="JUILLET" localSheetId="0">'2023'!$I$3</definedName>
    <definedName name="JUILLET">#REF!</definedName>
    <definedName name="JUIN" localSheetId="0">'2023'!$H$3</definedName>
    <definedName name="JUIN">#REF!</definedName>
    <definedName name="MAI" localSheetId="0">'2023'!$G$3</definedName>
    <definedName name="MAI">#REF!</definedName>
    <definedName name="MARS" localSheetId="0">'2023'!$E$3</definedName>
    <definedName name="MARS">#REF!</definedName>
    <definedName name="MOIS" localSheetId="0">'2023'!$B$3</definedName>
    <definedName name="MOIS">#REF!</definedName>
    <definedName name="NOVEMBRE" localSheetId="0">'2023'!$M$3</definedName>
    <definedName name="NOVEMBRE">#REF!</definedName>
    <definedName name="OCTOBRE" localSheetId="0">'2023'!$L$3</definedName>
    <definedName name="OCTOBRE">#REF!</definedName>
    <definedName name="REPAS" localSheetId="0">'2023'!$B$5</definedName>
    <definedName name="REPAS">#REF!</definedName>
    <definedName name="REPAS_ACQUIS" localSheetId="0">'2023'!$B$7</definedName>
    <definedName name="REPAS_ACQUIS">#REF!</definedName>
    <definedName name="REPAS_PRIS" localSheetId="0">'2023'!$B$6</definedName>
    <definedName name="REPAS_PRIS">#REF!</definedName>
    <definedName name="REPAS_SOLDE" localSheetId="0">'2023'!$B$8</definedName>
    <definedName name="REPAS_SOLDE">#REF!</definedName>
    <definedName name="SEPTEMBRE" localSheetId="0">'2023'!$K$3</definedName>
    <definedName name="SEPTEMBRE">#REF!</definedName>
    <definedName name="SOLDE" localSheetId="0">'2023'!$B$26</definedName>
    <definedName name="SORTIES" localSheetId="0">'2023'!$B$21</definedName>
    <definedName name="SORTIES">#REF!</definedName>
    <definedName name="SORTIES_ABONDEMENT" localSheetId="0">'2023'!#REF!</definedName>
    <definedName name="SORTIES_ABONDEMENT">#REF!</definedName>
    <definedName name="SORTIES_CHARGES_SOCIALES_PATRONALES" localSheetId="0">'2023'!$B$23</definedName>
    <definedName name="SORTIES_CHARGES_SOCIALES_PATRONALES">#REF!</definedName>
    <definedName name="SORTIES_FRAIS_PEE_AMUNDI" localSheetId="0">'2023'!#REF!</definedName>
    <definedName name="SORTIES_FRAIS_PEE_AMUNDI">#REF!</definedName>
    <definedName name="SORTIES_INTERESSEMENT" localSheetId="0">'2023'!#REF!</definedName>
    <definedName name="SORTIES_INTERESSEMENT">#REF!</definedName>
    <definedName name="SORTIES_SALAIRE_NET" localSheetId="0">'2023'!$B$22</definedName>
    <definedName name="SORTIES_SALAIRE_NET">#REF!</definedName>
    <definedName name="TOTAL" localSheetId="0">'2023'!$P$3</definedName>
    <definedName name="TOTAL">#REF!</definedName>
    <definedName name="TOTAL_ENTREES" localSheetId="0">'2023'!$B$19</definedName>
    <definedName name="TOTAL_ENTREES">#REF!</definedName>
    <definedName name="TOTAL_SORTIES" localSheetId="0">'2023'!$B$24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N24" i="15" l="1"/>
  <c r="M24" i="15"/>
  <c r="L24" i="15"/>
  <c r="K24" i="15"/>
  <c r="E24" i="15"/>
  <c r="D24" i="15"/>
  <c r="C24" i="15"/>
  <c r="P24" i="15" s="1"/>
  <c r="L23" i="15"/>
  <c r="K23" i="15"/>
  <c r="J23" i="15"/>
  <c r="J24" i="15" s="1"/>
  <c r="I23" i="15"/>
  <c r="I24" i="15" s="1"/>
  <c r="H23" i="15"/>
  <c r="H24" i="15" s="1"/>
  <c r="G23" i="15"/>
  <c r="G24" i="15" s="1"/>
  <c r="G26" i="15" s="1"/>
  <c r="F23" i="15"/>
  <c r="F24" i="15" s="1"/>
  <c r="E23" i="15"/>
  <c r="D23" i="15"/>
  <c r="C23" i="15"/>
  <c r="P23" i="15" s="1"/>
  <c r="P22" i="15"/>
  <c r="N19" i="15"/>
  <c r="N26" i="15" s="1"/>
  <c r="M19" i="15"/>
  <c r="M26" i="15" s="1"/>
  <c r="L19" i="15"/>
  <c r="L26" i="15" s="1"/>
  <c r="G19" i="15"/>
  <c r="F19" i="15"/>
  <c r="F26" i="15" s="1"/>
  <c r="E19" i="15"/>
  <c r="E26" i="15" s="1"/>
  <c r="D19" i="15"/>
  <c r="D26" i="15" s="1"/>
  <c r="P18" i="15"/>
  <c r="L17" i="15"/>
  <c r="K17" i="15"/>
  <c r="K19" i="15" s="1"/>
  <c r="K26" i="15" s="1"/>
  <c r="J17" i="15"/>
  <c r="J19" i="15" s="1"/>
  <c r="J26" i="15" s="1"/>
  <c r="I17" i="15"/>
  <c r="I19" i="15" s="1"/>
  <c r="I26" i="15" s="1"/>
  <c r="H17" i="15"/>
  <c r="H19" i="15" s="1"/>
  <c r="H26" i="15" s="1"/>
  <c r="G17" i="15"/>
  <c r="F17" i="15"/>
  <c r="E17" i="15"/>
  <c r="D17" i="15"/>
  <c r="C17" i="15"/>
  <c r="C19" i="15" s="1"/>
  <c r="P14" i="15"/>
  <c r="P13" i="15"/>
  <c r="P12" i="15"/>
  <c r="C4" i="13" s="1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8" i="15" s="1"/>
  <c r="P7" i="15"/>
  <c r="P6" i="15"/>
  <c r="C26" i="15" l="1"/>
  <c r="P26" i="15" s="1"/>
  <c r="C3" i="13" s="1"/>
  <c r="P19" i="15"/>
  <c r="P17" i="15"/>
</calcChain>
</file>

<file path=xl/sharedStrings.xml><?xml version="1.0" encoding="utf-8"?>
<sst xmlns="http://schemas.openxmlformats.org/spreadsheetml/2006/main" count="40" uniqueCount="39">
  <si>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</si>
  <si>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</si>
  <si>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</si>
  <si>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</si>
  <si>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</si>
  <si>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</si>
  <si>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</si>
  <si>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</si>
  <si>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</si>
  <si>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</si>
  <si>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</si>
  <si>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</si>
  <si>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</si>
  <si>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</si>
  <si>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</si>
  <si>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</si>
  <si>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</si>
  <si>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</si>
  <si>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</si>
  <si>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</si>
  <si>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</si>
  <si>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</si>
  <si>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</si>
  <si>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</si>
  <si>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</si>
  <si>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</si>
  <si>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</si>
  <si>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</si>
  <si>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</si>
  <si>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</si>
  <si>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</si>
  <si>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</si>
  <si>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</si>
  <si>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</si>
  <si>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</si>
  <si>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</si>
  <si>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</si>
  <si>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</si>
  <si>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(Janvier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</si>
</sst>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6"/>
  <sheetViews>
    <sheetView tabSelected="1" workbookViewId="0">
      <selection activeCell="I26" sqref="I26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60" t="s">
        <v>9</v>
      </c>
    </row>
    <row r="2" spans="2:16" x14ac:dyDescent="0.45">
      <c r="B2" s="6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45">
      <c r="B6" s="8" t="s">
        <v>19</v>
      </c>
      <c r="C6" s="56">
        <v>20</v>
      </c>
      <c r="D6" s="56">
        <v>20</v>
      </c>
      <c r="E6" s="56">
        <v>20</v>
      </c>
      <c r="F6" s="33">
        <v>20</v>
      </c>
      <c r="G6" s="33">
        <v>20</v>
      </c>
      <c r="H6" s="33">
        <v>20</v>
      </c>
      <c r="I6" s="33">
        <v>20</v>
      </c>
      <c r="J6" s="33">
        <v>20</v>
      </c>
      <c r="K6" s="33">
        <v>20</v>
      </c>
      <c r="L6" s="33">
        <v>20</v>
      </c>
      <c r="M6" s="33"/>
      <c r="N6" s="33"/>
      <c r="O6" s="31"/>
      <c r="P6" s="52">
        <f>SUM(C6:N6)</f>
        <v>200</v>
      </c>
    </row>
    <row r="7" spans="2:16" x14ac:dyDescent="0.45">
      <c r="B7" s="8" t="s">
        <v>20</v>
      </c>
      <c r="C7" s="33">
        <v>21</v>
      </c>
      <c r="D7" s="33">
        <v>19</v>
      </c>
      <c r="E7" s="33">
        <v>20</v>
      </c>
      <c r="F7" s="33">
        <v>18</v>
      </c>
      <c r="G7" s="33">
        <v>17</v>
      </c>
      <c r="H7" s="33">
        <v>22</v>
      </c>
      <c r="I7" s="33">
        <v>9</v>
      </c>
      <c r="J7" s="33">
        <v>21</v>
      </c>
      <c r="K7" s="33">
        <v>21</v>
      </c>
      <c r="L7" s="33">
        <v>20</v>
      </c>
      <c r="M7" s="33"/>
      <c r="N7" s="33"/>
      <c r="O7" s="31"/>
      <c r="P7" s="52">
        <f>SUM(C7:N7)</f>
        <v>188</v>
      </c>
    </row>
    <row r="8" spans="2:16" x14ac:dyDescent="0.45">
      <c r="B8" s="16" t="s">
        <v>21</v>
      </c>
      <c r="C8" s="32">
        <f t="shared" ref="C8:N8" si="0">C7-C6</f>
        <v>1</v>
      </c>
      <c r="D8" s="32">
        <f t="shared" si="0"/>
        <v>-1</v>
      </c>
      <c r="E8" s="32">
        <f t="shared" si="0"/>
        <v>0</v>
      </c>
      <c r="F8" s="32">
        <f t="shared" si="0"/>
        <v>-2</v>
      </c>
      <c r="G8" s="32">
        <f t="shared" si="0"/>
        <v>-3</v>
      </c>
      <c r="H8" s="32">
        <f t="shared" si="0"/>
        <v>2</v>
      </c>
      <c r="I8" s="32">
        <f t="shared" si="0"/>
        <v>-11</v>
      </c>
      <c r="J8" s="32">
        <f t="shared" si="0"/>
        <v>1</v>
      </c>
      <c r="K8" s="32">
        <f t="shared" si="0"/>
        <v>1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-12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45">
      <c r="B11" s="8" t="s">
        <v>13</v>
      </c>
      <c r="C11" s="10">
        <v>21</v>
      </c>
      <c r="D11" s="10">
        <v>19</v>
      </c>
      <c r="E11" s="10">
        <v>20</v>
      </c>
      <c r="F11" s="10">
        <v>18</v>
      </c>
      <c r="G11" s="10">
        <v>17</v>
      </c>
      <c r="H11" s="10">
        <v>22</v>
      </c>
      <c r="I11" s="10">
        <v>9</v>
      </c>
      <c r="J11" s="10">
        <v>21</v>
      </c>
      <c r="K11" s="10">
        <v>21</v>
      </c>
      <c r="L11" s="10">
        <v>20</v>
      </c>
      <c r="M11" s="10"/>
      <c r="N11" s="10"/>
      <c r="P11" s="53">
        <f>SUM(C11:N11)</f>
        <v>188</v>
      </c>
    </row>
    <row r="12" spans="2:16" x14ac:dyDescent="0.45">
      <c r="B12" s="8" t="s">
        <v>15</v>
      </c>
      <c r="C12" s="11">
        <v>1</v>
      </c>
      <c r="D12" s="11">
        <v>1</v>
      </c>
      <c r="E12" s="11">
        <v>3</v>
      </c>
      <c r="F12" s="11">
        <v>1</v>
      </c>
      <c r="G12" s="11">
        <v>2</v>
      </c>
      <c r="H12" s="11"/>
      <c r="I12" s="11">
        <v>11</v>
      </c>
      <c r="J12" s="11">
        <v>1</v>
      </c>
      <c r="K12" s="11"/>
      <c r="L12" s="11">
        <v>0</v>
      </c>
      <c r="M12" s="11"/>
      <c r="N12" s="11"/>
      <c r="P12" s="53">
        <f>SUM(C12:N12)</f>
        <v>20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>
        <v>2</v>
      </c>
      <c r="M13" s="11"/>
      <c r="N13" s="11"/>
      <c r="P13" s="53">
        <f>SUM(C13:N13)</f>
        <v>2</v>
      </c>
    </row>
    <row r="14" spans="2:16" x14ac:dyDescent="0.4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45">
      <c r="B17" s="8" t="s">
        <v>6</v>
      </c>
      <c r="C17" s="9">
        <f>C11*Params!$C$5*(1-Params!$C$3)-Params!$C$4</f>
        <v>9585</v>
      </c>
      <c r="D17" s="9">
        <f>D11*Params!$C$5*(1-Params!$C$3)-Params!$C$4</f>
        <v>8665</v>
      </c>
      <c r="E17" s="9">
        <f>E11*Params!$C$5*(1-Params!$C$3)-Params!$C$4</f>
        <v>9125</v>
      </c>
      <c r="F17" s="9">
        <f>F11*Params!$C$5*(1-Params!$C$3)-Params!$C$4</f>
        <v>8205</v>
      </c>
      <c r="G17" s="9">
        <f>G11*Params!$C$5*(1-Params!$C$3)-Params!$C$4</f>
        <v>7745</v>
      </c>
      <c r="H17" s="9">
        <f>H11*Params!$C$5*(1-Params!$C$3)-Params!$C$4</f>
        <v>10045</v>
      </c>
      <c r="I17" s="9">
        <f>I11*Params!$C$5*(1-Params!$C$3)-Params!$C$4</f>
        <v>4065</v>
      </c>
      <c r="J17" s="9">
        <f>J11*Params!$C$5*(1-Params!$C$3)-Params!$C$4</f>
        <v>9585</v>
      </c>
      <c r="K17" s="9">
        <f>K11*Params!$C$5*(1-Params!$C$3)-Params!$C$4</f>
        <v>9585</v>
      </c>
      <c r="L17" s="9">
        <f>L11*Params!$C$5*(1-Params!$C$3)-Params!$C$4</f>
        <v>9125</v>
      </c>
      <c r="M17" s="9"/>
      <c r="N17" s="9"/>
      <c r="O17" s="4"/>
      <c r="P17" s="37">
        <f>SUM(C17:N17)</f>
        <v>85730</v>
      </c>
    </row>
    <row r="18" spans="2:16" x14ac:dyDescent="0.4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45">
      <c r="B19" s="24" t="s">
        <v>2</v>
      </c>
      <c r="C19" s="25">
        <f t="shared" ref="C19:N19" si="1">SUM(C17:C18)</f>
        <v>9585</v>
      </c>
      <c r="D19" s="25">
        <f t="shared" si="1"/>
        <v>8665</v>
      </c>
      <c r="E19" s="25">
        <f t="shared" si="1"/>
        <v>9125</v>
      </c>
      <c r="F19" s="25">
        <f t="shared" si="1"/>
        <v>8205</v>
      </c>
      <c r="G19" s="25">
        <f t="shared" si="1"/>
        <v>7745</v>
      </c>
      <c r="H19" s="25">
        <f t="shared" si="1"/>
        <v>10045</v>
      </c>
      <c r="I19" s="25">
        <f t="shared" si="1"/>
        <v>4065</v>
      </c>
      <c r="J19" s="25">
        <f t="shared" si="1"/>
        <v>9585</v>
      </c>
      <c r="K19" s="25">
        <f t="shared" si="1"/>
        <v>9585</v>
      </c>
      <c r="L19" s="25">
        <f t="shared" si="1"/>
        <v>9125</v>
      </c>
      <c r="M19" s="25">
        <f t="shared" si="1"/>
        <v>0</v>
      </c>
      <c r="N19" s="25">
        <f t="shared" si="1"/>
        <v>0</v>
      </c>
      <c r="O19" s="5"/>
      <c r="P19" s="38">
        <f>SUM(C19:N19)</f>
        <v>85730</v>
      </c>
    </row>
    <row r="20" spans="2:16" x14ac:dyDescent="0.4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45">
      <c r="B22" s="8" t="s">
        <v>7</v>
      </c>
      <c r="C22" s="9">
        <v>5827.14</v>
      </c>
      <c r="D22" s="9">
        <v>5827.14</v>
      </c>
      <c r="E22" s="9">
        <v>5827.14</v>
      </c>
      <c r="F22" s="9">
        <v>5827.14</v>
      </c>
      <c r="G22" s="9">
        <v>5827.14</v>
      </c>
      <c r="H22" s="9">
        <v>5827.14</v>
      </c>
      <c r="I22" s="9">
        <v>5827.14</v>
      </c>
      <c r="J22" s="9">
        <v>5827.14</v>
      </c>
      <c r="K22" s="9">
        <v>5587.78</v>
      </c>
      <c r="L22" s="9">
        <v>5348.32</v>
      </c>
      <c r="M22" s="9"/>
      <c r="N22" s="9"/>
      <c r="O22" s="4"/>
      <c r="P22" s="39">
        <f>SUM(C22:N22)</f>
        <v>57553.22</v>
      </c>
    </row>
    <row r="23" spans="2:16" x14ac:dyDescent="0.45">
      <c r="B23" s="8" t="s">
        <v>8</v>
      </c>
      <c r="C23" s="9">
        <f>1102.41+2191.4</f>
        <v>3293.8100000000004</v>
      </c>
      <c r="D23" s="9">
        <f>1102.41+2194.04</f>
        <v>3296.45</v>
      </c>
      <c r="E23" s="9">
        <f>1102.41+2194.04</f>
        <v>3296.45</v>
      </c>
      <c r="F23" s="9">
        <f>1102.41+2199.29</f>
        <v>3301.7</v>
      </c>
      <c r="G23" s="9">
        <f>1102.41+2196.73</f>
        <v>3299.1400000000003</v>
      </c>
      <c r="H23" s="9">
        <f>1102.41+316.12</f>
        <v>1418.5300000000002</v>
      </c>
      <c r="I23" s="9">
        <f>1102.41+1870.48</f>
        <v>2972.8900000000003</v>
      </c>
      <c r="J23" s="9">
        <f>1102.41+1899.41</f>
        <v>3001.82</v>
      </c>
      <c r="K23" s="9">
        <f>1054.99+1791.88</f>
        <v>2846.87</v>
      </c>
      <c r="L23" s="9">
        <f>1007.69+1708.04</f>
        <v>2715.73</v>
      </c>
      <c r="M23" s="9"/>
      <c r="N23" s="9"/>
      <c r="O23" s="4"/>
      <c r="P23" s="39">
        <f>SUM(C23:N23)</f>
        <v>29443.389999999996</v>
      </c>
    </row>
    <row r="24" spans="2:16" x14ac:dyDescent="0.45">
      <c r="B24" s="7" t="s">
        <v>3</v>
      </c>
      <c r="C24" s="40">
        <f t="shared" ref="C24:N24" si="2">SUM(C22:C23)</f>
        <v>9120.9500000000007</v>
      </c>
      <c r="D24" s="40">
        <f t="shared" si="2"/>
        <v>9123.59</v>
      </c>
      <c r="E24" s="40">
        <f t="shared" si="2"/>
        <v>9123.59</v>
      </c>
      <c r="F24" s="40">
        <f t="shared" si="2"/>
        <v>9128.84</v>
      </c>
      <c r="G24" s="40">
        <f t="shared" si="2"/>
        <v>9126.2800000000007</v>
      </c>
      <c r="H24" s="40">
        <f t="shared" si="2"/>
        <v>7245.67</v>
      </c>
      <c r="I24" s="40">
        <f t="shared" si="2"/>
        <v>8800.0300000000007</v>
      </c>
      <c r="J24" s="40">
        <f t="shared" si="2"/>
        <v>8828.9600000000009</v>
      </c>
      <c r="K24" s="40">
        <f t="shared" si="2"/>
        <v>8434.65</v>
      </c>
      <c r="L24" s="40">
        <f t="shared" si="2"/>
        <v>8064.0499999999993</v>
      </c>
      <c r="M24" s="40">
        <f t="shared" si="2"/>
        <v>0</v>
      </c>
      <c r="N24" s="40">
        <f t="shared" si="2"/>
        <v>0</v>
      </c>
      <c r="O24" s="4"/>
      <c r="P24" s="41">
        <f>SUM(C24:N24)</f>
        <v>86996.61</v>
      </c>
    </row>
    <row r="25" spans="2:16" x14ac:dyDescent="0.45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45">
      <c r="B26" s="43" t="s">
        <v>25</v>
      </c>
      <c r="C26" s="44">
        <f t="shared" ref="C26:N26" si="3">C19-C24</f>
        <v>464.04999999999927</v>
      </c>
      <c r="D26" s="44">
        <f t="shared" si="3"/>
        <v>-458.59000000000015</v>
      </c>
      <c r="E26" s="44">
        <f t="shared" si="3"/>
        <v>1.4099999999998545</v>
      </c>
      <c r="F26" s="44">
        <f t="shared" si="3"/>
        <v>-923.84000000000015</v>
      </c>
      <c r="G26" s="44">
        <f t="shared" si="3"/>
        <v>-1381.2800000000007</v>
      </c>
      <c r="H26" s="44">
        <f t="shared" si="3"/>
        <v>2799.33</v>
      </c>
      <c r="I26" s="44">
        <f t="shared" si="3"/>
        <v>-4735.0300000000007</v>
      </c>
      <c r="J26" s="44">
        <f t="shared" si="3"/>
        <v>756.03999999999905</v>
      </c>
      <c r="K26" s="44">
        <f t="shared" si="3"/>
        <v>1150.3500000000004</v>
      </c>
      <c r="L26" s="44">
        <f t="shared" si="3"/>
        <v>1060.9500000000007</v>
      </c>
      <c r="M26" s="44">
        <f t="shared" si="3"/>
        <v>0</v>
      </c>
      <c r="N26" s="44">
        <f t="shared" si="3"/>
        <v>0</v>
      </c>
      <c r="P26" s="54">
        <f>SUM(C26:N26)</f>
        <v>-1266.6100000000024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5" sqref="C5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2" t="s">
        <v>22</v>
      </c>
      <c r="C2" s="63"/>
    </row>
    <row r="3" spans="2:3" ht="30" customHeight="1" x14ac:dyDescent="0.45">
      <c r="B3" s="29" t="s">
        <v>11</v>
      </c>
      <c r="C3" s="30">
        <v>0.08</v>
      </c>
    </row>
    <row r="4" spans="2:3" ht="30" customHeight="1" x14ac:dyDescent="0.45">
      <c r="B4" s="29" t="s">
        <v>12</v>
      </c>
      <c r="C4" s="29">
        <v>75</v>
      </c>
    </row>
    <row r="5" spans="2:3" ht="30" customHeight="1" x14ac:dyDescent="0.45">
      <c r="B5" s="29" t="s">
        <v>38</v>
      </c>
      <c r="C5" s="29">
        <v>500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5" sqref="C5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4" t="s">
        <v>23</v>
      </c>
      <c r="C2" s="64"/>
    </row>
    <row r="3" spans="2:3" ht="16.899999999999999" customHeight="1" x14ac:dyDescent="0.45">
      <c r="B3" s="34" t="s">
        <v>24</v>
      </c>
      <c r="C3" s="35">
        <f>'2023'!P26</f>
        <v>-1266.6100000000024</v>
      </c>
    </row>
    <row r="4" spans="2:3" ht="16.899999999999999" customHeight="1" x14ac:dyDescent="0.45">
      <c r="B4" s="34" t="s">
        <v>26</v>
      </c>
      <c r="C4" s="36">
        <f>SUM('2023'!P12)</f>
        <v>20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'2023'!JANVIER</vt:lpstr>
      <vt:lpstr>'2023'!JUILLET</vt:lpstr>
      <vt:lpstr>'2023'!JUIN</vt:lpstr>
      <vt:lpstr>'2023'!MAI</vt:lpstr>
      <vt:lpstr>'2023'!MARS</vt:lpstr>
      <vt:lpstr>'2023'!MOIS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2023-11-02T12:30:58Z</dcterms:modified>
</cp:coreProperties>
</file>