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0\Normal\"/>
    </mc:Choice>
  </mc:AlternateContent>
  <xr:revisionPtr revIDLastSave="0" documentId="13_ncr:1_{D74D6E95-D2DA-41D4-B29C-B1C1FA778087}" xr6:coauthVersionLast="47" xr6:coauthVersionMax="47" xr10:uidLastSave="{00000000-0000-0000-0000-000000000000}"/>
  <bookViews>
    <workbookView xWindow="-98" yWindow="-98" windowWidth="22695" windowHeight="14476" activeTab="2" xr2:uid="{00000000-000D-0000-FFFF-FFFF00000000}"/>
  </bookViews>
  <sheets>
    <sheet name="2023" sheetId="15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J25" i="15" l="1"/>
  <c r="K25" i="15"/>
  <c r="L25" i="15"/>
  <c r="M25" i="15"/>
  <c r="N25" i="15"/>
  <c r="N27" i="15" s="1"/>
  <c r="I25" i="15"/>
  <c r="C4" i="13"/>
  <c r="G25" i="15"/>
  <c r="F25" i="15"/>
  <c r="E25" i="15"/>
  <c r="C25" i="15"/>
  <c r="P24" i="15"/>
  <c r="I24" i="15"/>
  <c r="L23" i="15"/>
  <c r="K23" i="15"/>
  <c r="J23" i="15"/>
  <c r="I23" i="15"/>
  <c r="H23" i="15"/>
  <c r="H25" i="15" s="1"/>
  <c r="G23" i="15"/>
  <c r="F23" i="15"/>
  <c r="E23" i="15"/>
  <c r="D23" i="15"/>
  <c r="D25" i="15" s="1"/>
  <c r="P22" i="15"/>
  <c r="N19" i="15"/>
  <c r="M19" i="15"/>
  <c r="M27" i="15" s="1"/>
  <c r="H19" i="15"/>
  <c r="H27" i="15" s="1"/>
  <c r="G19" i="15"/>
  <c r="G27" i="15" s="1"/>
  <c r="E19" i="15"/>
  <c r="E27" i="15" s="1"/>
  <c r="C19" i="15"/>
  <c r="C27" i="15" s="1"/>
  <c r="P18" i="15"/>
  <c r="L17" i="15"/>
  <c r="L19" i="15" s="1"/>
  <c r="K17" i="15"/>
  <c r="K19" i="15" s="1"/>
  <c r="J17" i="15"/>
  <c r="J19" i="15" s="1"/>
  <c r="J27" i="15" s="1"/>
  <c r="I17" i="15"/>
  <c r="I19" i="15" s="1"/>
  <c r="H17" i="15"/>
  <c r="G17" i="15"/>
  <c r="F17" i="15"/>
  <c r="F19" i="15" s="1"/>
  <c r="F27" i="15" s="1"/>
  <c r="E17" i="15"/>
  <c r="D17" i="15"/>
  <c r="D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K27" i="15" l="1"/>
  <c r="P25" i="15"/>
  <c r="I27" i="15"/>
  <c r="P19" i="15"/>
  <c r="D27" i="15"/>
  <c r="L27" i="15"/>
  <c r="P17" i="15"/>
  <c r="P23" i="15"/>
  <c r="P27" i="15" l="1"/>
  <c r="C3" i="13" s="1"/>
</calcChain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<sst xmlns="http://schemas.openxmlformats.org/spreadsheetml/2006/main" count="41" uniqueCount="40">
  <si>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</si>
  <si>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</si>
  <si>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</si>
  <si>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</si>
  <si>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</si>
  <si>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</si>
  <si>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</si>
  <si>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</si>
  <si>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</si>
  <si>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</si>
  <si>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</si>
  <si>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</si>
  <si>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</si>
  <si>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</si>
  <si>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</si>
  <si>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</si>
  <si>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</si>
  <si>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</si>
  <si>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</si>
  <si>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</si>
  <si>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</si>
  <si>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</si>
  <si>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</si>
  <si>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</si>
  <si>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</si>
  <si>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</si>
  <si>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</si>
  <si>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</si>
  <si>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</si>
  <si>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</si>
  <si>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</si>
  <si>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</si>
  <si>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</si>
  <si>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</si>
  <si>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</si>
  <si>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</si>
  <si>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</si>
  <si>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</si>
  <si>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(Février 2023)</t>
  </si>
  <si>
    <t>Achats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</si>
</sst>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workbookViewId="0">
      <selection activeCell="J24" sqref="J2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>
        <v>10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/>
      <c r="N6" s="33"/>
      <c r="O6" s="31"/>
      <c r="P6" s="52">
        <f>SUM(C6:N6)</f>
        <v>162</v>
      </c>
    </row>
    <row r="7" spans="2:16" x14ac:dyDescent="0.45">
      <c r="B7" s="8" t="s">
        <v>20</v>
      </c>
      <c r="C7" s="33"/>
      <c r="D7" s="33">
        <v>9</v>
      </c>
      <c r="E7" s="33">
        <v>23</v>
      </c>
      <c r="F7" s="33">
        <v>16</v>
      </c>
      <c r="G7" s="33">
        <v>19</v>
      </c>
      <c r="H7" s="33">
        <v>21</v>
      </c>
      <c r="I7" s="33">
        <v>20</v>
      </c>
      <c r="J7" s="33">
        <v>22</v>
      </c>
      <c r="K7" s="33">
        <v>21</v>
      </c>
      <c r="L7" s="33">
        <v>22</v>
      </c>
      <c r="M7" s="33"/>
      <c r="N7" s="33"/>
      <c r="O7" s="31"/>
      <c r="P7" s="52">
        <f>SUM(C7:N7)</f>
        <v>173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-1</v>
      </c>
      <c r="E8" s="32">
        <f t="shared" si="0"/>
        <v>4</v>
      </c>
      <c r="F8" s="32">
        <f t="shared" si="0"/>
        <v>-3</v>
      </c>
      <c r="G8" s="32">
        <f t="shared" si="0"/>
        <v>0</v>
      </c>
      <c r="H8" s="32">
        <f t="shared" si="0"/>
        <v>2</v>
      </c>
      <c r="I8" s="32">
        <f t="shared" si="0"/>
        <v>1</v>
      </c>
      <c r="J8" s="32">
        <f t="shared" si="0"/>
        <v>3</v>
      </c>
      <c r="K8" s="32">
        <f t="shared" si="0"/>
        <v>2</v>
      </c>
      <c r="L8" s="32">
        <f t="shared" si="0"/>
        <v>3</v>
      </c>
      <c r="M8" s="32">
        <f t="shared" si="0"/>
        <v>0</v>
      </c>
      <c r="N8" s="32">
        <f t="shared" si="0"/>
        <v>0</v>
      </c>
      <c r="O8" s="31"/>
      <c r="P8" s="52">
        <f>SUM(C8:N8)</f>
        <v>11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>
        <v>9</v>
      </c>
      <c r="E11" s="10">
        <v>23</v>
      </c>
      <c r="F11" s="10">
        <v>16</v>
      </c>
      <c r="G11" s="10">
        <v>19</v>
      </c>
      <c r="H11" s="10">
        <v>21</v>
      </c>
      <c r="I11" s="10">
        <v>20</v>
      </c>
      <c r="J11" s="10">
        <v>22</v>
      </c>
      <c r="K11" s="10">
        <v>21</v>
      </c>
      <c r="L11" s="10">
        <v>22</v>
      </c>
      <c r="M11" s="10"/>
      <c r="N11" s="10"/>
      <c r="P11" s="53">
        <f>SUM(C11:N11)</f>
        <v>173</v>
      </c>
    </row>
    <row r="12" spans="2:16" x14ac:dyDescent="0.45">
      <c r="B12" s="8" t="s">
        <v>15</v>
      </c>
      <c r="C12" s="11"/>
      <c r="D12" s="11">
        <v>1</v>
      </c>
      <c r="E12" s="11"/>
      <c r="F12" s="11">
        <v>3</v>
      </c>
      <c r="G12" s="11"/>
      <c r="H12" s="11">
        <v>1</v>
      </c>
      <c r="I12" s="11"/>
      <c r="J12" s="11"/>
      <c r="K12" s="11"/>
      <c r="L12" s="11"/>
      <c r="M12" s="11"/>
      <c r="N12" s="11"/>
      <c r="P12" s="53">
        <f>SUM(C12:N12)</f>
        <v>5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>
        <f>D11*Params!$C$5*(1-Params!$C$3)-Params!$C$4</f>
        <v>3568.2000000000003</v>
      </c>
      <c r="E17" s="9">
        <f>E11*Params!$C$5*(1-Params!$C$3)-Params!$C$4</f>
        <v>9235.4</v>
      </c>
      <c r="F17" s="9">
        <f>F11*Params!$C$5*(1-Params!$C$3)-Params!$C$4</f>
        <v>6401.8</v>
      </c>
      <c r="G17" s="9">
        <f>G11*Params!$C$5*(1-Params!$C$3)-Params!$C$4</f>
        <v>7616.2000000000007</v>
      </c>
      <c r="H17" s="9">
        <f>H11*Params!$C$5*(1-Params!$C$3)-Params!$C$4</f>
        <v>8425.8000000000011</v>
      </c>
      <c r="I17" s="9">
        <f>I11*Params!$C$5*(1-Params!$C$3)-Params!$C$4</f>
        <v>8021</v>
      </c>
      <c r="J17" s="9">
        <f>J11*Params!$C$5*(1-Params!$C$3)-Params!$C$4</f>
        <v>8830.6</v>
      </c>
      <c r="K17" s="9">
        <f>K11*Params!$C$5*(1-Params!$C$3)-Params!$C$4</f>
        <v>8425.8000000000011</v>
      </c>
      <c r="L17" s="9">
        <f>L11*Params!$C$5*(1-Params!$C$3)-Params!$C$4</f>
        <v>8830.6</v>
      </c>
      <c r="M17" s="9"/>
      <c r="N17" s="9"/>
      <c r="O17" s="4"/>
      <c r="P17" s="37">
        <f>SUM(C17:N17)</f>
        <v>69355.400000000009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3568.2000000000003</v>
      </c>
      <c r="E19" s="25">
        <f t="shared" si="1"/>
        <v>9235.4</v>
      </c>
      <c r="F19" s="25">
        <f t="shared" si="1"/>
        <v>6401.8</v>
      </c>
      <c r="G19" s="25">
        <f t="shared" si="1"/>
        <v>7616.2000000000007</v>
      </c>
      <c r="H19" s="25">
        <f t="shared" si="1"/>
        <v>8425.8000000000011</v>
      </c>
      <c r="I19" s="25">
        <f t="shared" si="1"/>
        <v>8021</v>
      </c>
      <c r="J19" s="25">
        <f t="shared" si="1"/>
        <v>8830.6</v>
      </c>
      <c r="K19" s="25">
        <f t="shared" si="1"/>
        <v>8425.8000000000011</v>
      </c>
      <c r="L19" s="25">
        <f t="shared" si="1"/>
        <v>8830.6</v>
      </c>
      <c r="M19" s="25">
        <f t="shared" si="1"/>
        <v>0</v>
      </c>
      <c r="N19" s="25">
        <f t="shared" si="1"/>
        <v>0</v>
      </c>
      <c r="O19" s="5"/>
      <c r="P19" s="38">
        <f>SUM(C19:N19)</f>
        <v>69355.400000000009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/>
      <c r="D22" s="9">
        <v>2350.19</v>
      </c>
      <c r="E22" s="9">
        <v>4994.07</v>
      </c>
      <c r="F22" s="9">
        <v>4994.07</v>
      </c>
      <c r="G22" s="9">
        <v>4994.07</v>
      </c>
      <c r="H22" s="9">
        <v>4994.07</v>
      </c>
      <c r="I22" s="9">
        <v>4994.07</v>
      </c>
      <c r="J22" s="9">
        <v>4994.07</v>
      </c>
      <c r="K22" s="9">
        <v>4994.07</v>
      </c>
      <c r="L22" s="9">
        <v>4994.07</v>
      </c>
      <c r="M22" s="9"/>
      <c r="N22" s="9"/>
      <c r="O22" s="4"/>
      <c r="P22" s="39">
        <f>SUM(C22:N22)</f>
        <v>42302.75</v>
      </c>
    </row>
    <row r="23" spans="2:16" x14ac:dyDescent="0.45">
      <c r="B23" s="8" t="s">
        <v>8</v>
      </c>
      <c r="C23" s="9"/>
      <c r="D23" s="9">
        <f>476.06+782.92</f>
        <v>1258.98</v>
      </c>
      <c r="E23" s="9">
        <f>975.64+1642.52</f>
        <v>2618.16</v>
      </c>
      <c r="F23" s="9">
        <f>975.64+1639.88</f>
        <v>2615.52</v>
      </c>
      <c r="G23" s="9">
        <f>975.64+1650.13</f>
        <v>2625.77</v>
      </c>
      <c r="H23" s="9">
        <f>975.64+1641.06</f>
        <v>2616.6999999999998</v>
      </c>
      <c r="I23" s="9">
        <f>975.64+1643.7</f>
        <v>2619.34</v>
      </c>
      <c r="J23" s="9">
        <f>975.64+1641.06</f>
        <v>2616.6999999999998</v>
      </c>
      <c r="K23" s="9">
        <f>975.64+1641.06</f>
        <v>2616.6999999999998</v>
      </c>
      <c r="L23" s="9">
        <f>975.64+1641.06</f>
        <v>2616.6999999999998</v>
      </c>
      <c r="M23" s="9"/>
      <c r="N23" s="9"/>
      <c r="O23" s="4"/>
      <c r="P23" s="39">
        <f>SUM(C23:N23)</f>
        <v>22204.570000000003</v>
      </c>
    </row>
    <row r="24" spans="2:16" x14ac:dyDescent="0.45">
      <c r="B24" s="60" t="s">
        <v>39</v>
      </c>
      <c r="C24" s="61"/>
      <c r="D24" s="61"/>
      <c r="E24" s="61"/>
      <c r="F24" s="61"/>
      <c r="G24" s="61"/>
      <c r="H24" s="61"/>
      <c r="I24" s="61">
        <f>113.32+17.49</f>
        <v>130.81</v>
      </c>
      <c r="J24" s="61"/>
      <c r="K24" s="61"/>
      <c r="L24" s="61"/>
      <c r="M24" s="61"/>
      <c r="N24" s="61"/>
      <c r="O24" s="4"/>
      <c r="P24" s="39">
        <f>SUM(C24:N24)</f>
        <v>130.81</v>
      </c>
    </row>
    <row r="25" spans="2:16" x14ac:dyDescent="0.45">
      <c r="B25" s="7" t="s">
        <v>3</v>
      </c>
      <c r="C25" s="40">
        <f t="shared" ref="C25:N25" si="2">SUM(C22:C23)</f>
        <v>0</v>
      </c>
      <c r="D25" s="40">
        <f t="shared" si="2"/>
        <v>3609.17</v>
      </c>
      <c r="E25" s="40">
        <f t="shared" si="2"/>
        <v>7612.23</v>
      </c>
      <c r="F25" s="40">
        <f t="shared" si="2"/>
        <v>7609.59</v>
      </c>
      <c r="G25" s="40">
        <f t="shared" si="2"/>
        <v>7619.84</v>
      </c>
      <c r="H25" s="40">
        <f t="shared" si="2"/>
        <v>7610.7699999999995</v>
      </c>
      <c r="I25" s="40">
        <f>SUM(I22:I24)</f>
        <v>7744.22</v>
      </c>
      <c r="J25" s="40">
        <f t="shared" ref="J25:N25" si="3">SUM(J22:J24)</f>
        <v>7610.7699999999995</v>
      </c>
      <c r="K25" s="40">
        <f t="shared" si="3"/>
        <v>7610.7699999999995</v>
      </c>
      <c r="L25" s="40">
        <f t="shared" si="3"/>
        <v>7610.7699999999995</v>
      </c>
      <c r="M25" s="40">
        <f t="shared" si="3"/>
        <v>0</v>
      </c>
      <c r="N25" s="40">
        <f t="shared" si="3"/>
        <v>0</v>
      </c>
      <c r="O25" s="4"/>
      <c r="P25" s="41">
        <f>SUM(C25:N25)</f>
        <v>64638.12999999999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4">C19-C25</f>
        <v>0</v>
      </c>
      <c r="D27" s="44">
        <f t="shared" si="4"/>
        <v>-40.9699999999998</v>
      </c>
      <c r="E27" s="44">
        <f t="shared" si="4"/>
        <v>1623.17</v>
      </c>
      <c r="F27" s="44">
        <f t="shared" si="4"/>
        <v>-1207.79</v>
      </c>
      <c r="G27" s="44">
        <f t="shared" si="4"/>
        <v>-3.6399999999994179</v>
      </c>
      <c r="H27" s="44">
        <f t="shared" si="4"/>
        <v>815.03000000000156</v>
      </c>
      <c r="I27" s="44">
        <f t="shared" si="4"/>
        <v>276.77999999999975</v>
      </c>
      <c r="J27" s="44">
        <f t="shared" si="4"/>
        <v>1219.8300000000008</v>
      </c>
      <c r="K27" s="44">
        <f t="shared" si="4"/>
        <v>815.03000000000156</v>
      </c>
      <c r="L27" s="44">
        <f t="shared" si="4"/>
        <v>1219.8300000000008</v>
      </c>
      <c r="M27" s="44">
        <f t="shared" si="4"/>
        <v>0</v>
      </c>
      <c r="N27" s="44">
        <f t="shared" si="4"/>
        <v>0</v>
      </c>
      <c r="P27" s="54">
        <f>SUM(C27:N27)</f>
        <v>4717.2700000000059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4" t="s">
        <v>22</v>
      </c>
      <c r="C2" s="65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440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6" t="s">
        <v>23</v>
      </c>
      <c r="C2" s="66"/>
    </row>
    <row r="3" spans="2:3" ht="16.899999999999999" customHeight="1" x14ac:dyDescent="0.45">
      <c r="B3" s="34" t="s">
        <v>24</v>
      </c>
      <c r="C3" s="35">
        <f>'2023'!P27</f>
        <v>4717.2700000000059</v>
      </c>
    </row>
    <row r="4" spans="2:3" ht="16.899999999999999" customHeight="1" x14ac:dyDescent="0.45">
      <c r="B4" s="34" t="s">
        <v>26</v>
      </c>
      <c r="C4" s="36">
        <f>SUM('2023'!P12)</f>
        <v>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2023-11-02T14:01:28Z</dcterms:modified>
</cp:coreProperties>
</file>