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AFC37A37-23F3-4DCF-8C18-D2B77474B68B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N25" i="14"/>
  <c r="M25" i="14"/>
  <c r="L25" i="14"/>
  <c r="K25" i="14"/>
  <c r="I25" i="14"/>
  <c r="D25" i="14"/>
  <c r="P24" i="14"/>
  <c r="J23" i="14"/>
  <c r="J25" i="14" s="1"/>
  <c r="I23" i="14"/>
  <c r="H23" i="14"/>
  <c r="H25" i="14" s="1"/>
  <c r="G23" i="14"/>
  <c r="G25" i="14" s="1"/>
  <c r="F23" i="14"/>
  <c r="F25" i="14" s="1"/>
  <c r="E23" i="14"/>
  <c r="E25" i="14" s="1"/>
  <c r="D23" i="14"/>
  <c r="C23" i="14"/>
  <c r="C25" i="14" s="1"/>
  <c r="P22" i="14"/>
  <c r="N19" i="14"/>
  <c r="N27" i="14" s="1"/>
  <c r="M19" i="14"/>
  <c r="M27" i="14" s="1"/>
  <c r="L19" i="14"/>
  <c r="L27" i="14" s="1"/>
  <c r="K19" i="14"/>
  <c r="K27" i="14" s="1"/>
  <c r="I19" i="14"/>
  <c r="I27" i="14" s="1"/>
  <c r="D19" i="14"/>
  <c r="D27" i="14" s="1"/>
  <c r="P18" i="14"/>
  <c r="J17" i="14"/>
  <c r="J19" i="14" s="1"/>
  <c r="J27" i="14" s="1"/>
  <c r="I17" i="14"/>
  <c r="H17" i="14"/>
  <c r="H19" i="14" s="1"/>
  <c r="H27" i="14" s="1"/>
  <c r="G17" i="14"/>
  <c r="G19" i="14" s="1"/>
  <c r="F17" i="14"/>
  <c r="F19" i="14" s="1"/>
  <c r="F27" i="14" s="1"/>
  <c r="E17" i="14"/>
  <c r="E19" i="14" s="1"/>
  <c r="E27" i="14" s="1"/>
  <c r="D17" i="14"/>
  <c r="C17" i="14"/>
  <c r="C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G27" i="14" l="1"/>
  <c r="C27" i="14"/>
  <c r="P19" i="14"/>
  <c r="P25" i="14"/>
  <c r="P17" i="14"/>
  <c r="P23" i="14"/>
  <c r="P27" i="14" l="1"/>
  <c r="C3" i="13" s="1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<sst xmlns="http://schemas.openxmlformats.org/spreadsheetml/2006/main" count="43" uniqueCount="42">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</sst>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abSelected="1" workbookViewId="0">
      <selection activeCell="P19" sqref="P1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12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8">
        <f>SUM(C6:N6)</f>
        <v>145</v>
      </c>
    </row>
    <row r="7" spans="2:16" x14ac:dyDescent="0.45">
      <c r="B7" s="9" t="s">
        <v>21</v>
      </c>
      <c r="C7" s="37">
        <v>12</v>
      </c>
      <c r="D7" s="37">
        <v>19</v>
      </c>
      <c r="E7" s="37">
        <v>23</v>
      </c>
      <c r="F7" s="37">
        <v>18</v>
      </c>
      <c r="G7" s="37">
        <v>15</v>
      </c>
      <c r="H7" s="37">
        <v>21</v>
      </c>
      <c r="I7" s="37">
        <v>17</v>
      </c>
      <c r="J7" s="37">
        <v>9</v>
      </c>
      <c r="K7" s="37"/>
      <c r="L7" s="37"/>
      <c r="M7" s="37"/>
      <c r="N7" s="37"/>
      <c r="O7" s="36"/>
      <c r="P7" s="58">
        <f>SUM(C7:N7)</f>
        <v>134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4</v>
      </c>
      <c r="F8" s="64">
        <f t="shared" si="0"/>
        <v>-1</v>
      </c>
      <c r="G8" s="64">
        <f t="shared" si="0"/>
        <v>-4</v>
      </c>
      <c r="H8" s="64">
        <f t="shared" si="0"/>
        <v>2</v>
      </c>
      <c r="I8" s="64">
        <f t="shared" si="0"/>
        <v>-2</v>
      </c>
      <c r="J8" s="64">
        <f t="shared" si="0"/>
        <v>-10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-11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12</v>
      </c>
      <c r="D11" s="11">
        <v>19</v>
      </c>
      <c r="E11" s="11">
        <v>23</v>
      </c>
      <c r="F11" s="11">
        <v>18</v>
      </c>
      <c r="G11" s="11">
        <v>15</v>
      </c>
      <c r="H11" s="11">
        <v>21</v>
      </c>
      <c r="I11" s="11">
        <v>17</v>
      </c>
      <c r="J11" s="11">
        <v>9</v>
      </c>
      <c r="K11" s="11"/>
      <c r="L11" s="11"/>
      <c r="M11" s="11"/>
      <c r="N11" s="11"/>
      <c r="P11" s="59">
        <f>SUM(C11:N11)</f>
        <v>134</v>
      </c>
    </row>
    <row r="12" spans="2:16" x14ac:dyDescent="0.45">
      <c r="B12" s="9" t="s">
        <v>16</v>
      </c>
      <c r="C12" s="12"/>
      <c r="D12" s="12">
        <v>1</v>
      </c>
      <c r="E12" s="12"/>
      <c r="F12" s="12">
        <v>1</v>
      </c>
      <c r="G12" s="12">
        <v>4</v>
      </c>
      <c r="H12" s="12">
        <v>1</v>
      </c>
      <c r="I12" s="12">
        <v>3</v>
      </c>
      <c r="J12" s="12">
        <v>13</v>
      </c>
      <c r="K12" s="12"/>
      <c r="L12" s="12"/>
      <c r="M12" s="12"/>
      <c r="N12" s="12"/>
      <c r="P12" s="59">
        <f>SUM(C12:N12)</f>
        <v>23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5003.4000000000005</v>
      </c>
      <c r="D17" s="10">
        <f>D11*Params!$C$5*(1-Params!$C$3)-Params!$C$4</f>
        <v>7965.8</v>
      </c>
      <c r="E17" s="10">
        <f>E11*Params!$C$5*(1-Params!$C$3)-Params!$C$4</f>
        <v>9658.6</v>
      </c>
      <c r="F17" s="10">
        <f>F11*Params!$C$5*(1-Params!$C$3)-Params!$C$4</f>
        <v>7542.6</v>
      </c>
      <c r="G17" s="10">
        <f>G11*Params!$C$5*(1-Params!$C$3)-Params!$C$4</f>
        <v>6273</v>
      </c>
      <c r="H17" s="10">
        <f>H11*Params!$C$5*(1-Params!$C$3)-Params!$C$4</f>
        <v>8812.2000000000007</v>
      </c>
      <c r="I17" s="10">
        <f>I11*Params!$C$5*(1-Params!$C$3)-Params!$C$4</f>
        <v>7119.4000000000005</v>
      </c>
      <c r="J17" s="10">
        <f>J11*Params!$C$5*(1-Params!$C$3)-Params!$C$4</f>
        <v>3733.8</v>
      </c>
      <c r="K17" s="10"/>
      <c r="L17" s="10"/>
      <c r="M17" s="10"/>
      <c r="N17" s="10"/>
      <c r="O17" s="4"/>
      <c r="P17" s="41">
        <f>SUM(C17:N17)</f>
        <v>56108.80000000001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5003.4000000000005</v>
      </c>
      <c r="D19" s="28">
        <f t="shared" si="1"/>
        <v>7965.8</v>
      </c>
      <c r="E19" s="28">
        <f t="shared" si="1"/>
        <v>9658.6</v>
      </c>
      <c r="F19" s="28">
        <f t="shared" si="1"/>
        <v>7542.6</v>
      </c>
      <c r="G19" s="28">
        <f t="shared" si="1"/>
        <v>6273</v>
      </c>
      <c r="H19" s="28">
        <f t="shared" si="1"/>
        <v>8812.2000000000007</v>
      </c>
      <c r="I19" s="28">
        <f t="shared" si="1"/>
        <v>7119.4000000000005</v>
      </c>
      <c r="J19" s="28">
        <f t="shared" si="1"/>
        <v>3733.8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56108.80000000001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2740.21</v>
      </c>
      <c r="D22" s="10">
        <v>4946.2700000000004</v>
      </c>
      <c r="E22" s="10">
        <v>4946.2700000000004</v>
      </c>
      <c r="F22" s="10">
        <v>4946.2700000000004</v>
      </c>
      <c r="G22" s="10">
        <v>4946.2700000000004</v>
      </c>
      <c r="H22" s="10">
        <v>4946.2700000000004</v>
      </c>
      <c r="I22" s="10">
        <v>4946.2700000000004</v>
      </c>
      <c r="J22" s="10">
        <v>4946.2700000000004</v>
      </c>
      <c r="K22" s="10"/>
      <c r="L22" s="10"/>
      <c r="M22" s="10"/>
      <c r="N22" s="10"/>
      <c r="O22" s="4"/>
      <c r="P22" s="43">
        <f>SUM(C22:N22)</f>
        <v>37364.100000000006</v>
      </c>
    </row>
    <row r="23" spans="2:16" x14ac:dyDescent="0.45">
      <c r="B23" s="9" t="s">
        <v>8</v>
      </c>
      <c r="C23" s="10">
        <f>588.39+981.53</f>
        <v>1569.92</v>
      </c>
      <c r="D23" s="10">
        <f>1026.86+1732.04</f>
        <v>2758.8999999999996</v>
      </c>
      <c r="E23" s="10">
        <f>1026.86+1734.68</f>
        <v>2761.54</v>
      </c>
      <c r="F23" s="10">
        <f>1026.86+1732.04</f>
        <v>2758.8999999999996</v>
      </c>
      <c r="G23" s="10">
        <f>1026.86+1737.17</f>
        <v>2764.0299999999997</v>
      </c>
      <c r="H23" s="10">
        <f>1026.86+1743.82</f>
        <v>2770.68</v>
      </c>
      <c r="I23" s="10">
        <f>1026.86+1735.93</f>
        <v>2762.79</v>
      </c>
      <c r="J23" s="10">
        <f>1026.86+1741.18</f>
        <v>2768.04</v>
      </c>
      <c r="K23" s="10"/>
      <c r="L23" s="10"/>
      <c r="M23" s="10"/>
      <c r="N23" s="10"/>
      <c r="O23" s="4"/>
      <c r="P23" s="43">
        <f>SUM(C23:N23)</f>
        <v>20914.8</v>
      </c>
    </row>
    <row r="24" spans="2:16" x14ac:dyDescent="0.45">
      <c r="B24" s="55" t="s">
        <v>40</v>
      </c>
      <c r="C24" s="56">
        <v>193.56399999999999</v>
      </c>
      <c r="D24" s="56">
        <v>248.143</v>
      </c>
      <c r="E24" s="56">
        <v>279.33100000000002</v>
      </c>
      <c r="F24" s="56">
        <v>247.798</v>
      </c>
      <c r="G24" s="56">
        <v>217.3</v>
      </c>
      <c r="H24" s="56">
        <v>264.22000000000003</v>
      </c>
      <c r="I24" s="56">
        <v>154.53</v>
      </c>
      <c r="J24" s="56">
        <v>81.81</v>
      </c>
      <c r="K24" s="56"/>
      <c r="L24" s="56"/>
      <c r="M24" s="56"/>
      <c r="N24" s="56"/>
      <c r="O24" s="4"/>
      <c r="P24" s="43">
        <f>SUM(C24:N24)</f>
        <v>1686.6959999999999</v>
      </c>
    </row>
    <row r="25" spans="2:16" x14ac:dyDescent="0.45">
      <c r="B25" s="8" t="s">
        <v>3</v>
      </c>
      <c r="C25" s="44">
        <f t="shared" ref="C25:N25" si="2">SUM(C22:C24)</f>
        <v>4503.6940000000004</v>
      </c>
      <c r="D25" s="44">
        <f t="shared" si="2"/>
        <v>7953.3130000000001</v>
      </c>
      <c r="E25" s="44">
        <f t="shared" si="2"/>
        <v>7987.1410000000005</v>
      </c>
      <c r="F25" s="44">
        <f t="shared" si="2"/>
        <v>7952.9679999999998</v>
      </c>
      <c r="G25" s="44">
        <f t="shared" si="2"/>
        <v>7927.6</v>
      </c>
      <c r="H25" s="44">
        <f t="shared" si="2"/>
        <v>7981.170000000001</v>
      </c>
      <c r="I25" s="44">
        <f t="shared" si="2"/>
        <v>7863.59</v>
      </c>
      <c r="J25" s="44">
        <f t="shared" si="2"/>
        <v>7796.1200000000008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59965.595999999998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499.70600000000013</v>
      </c>
      <c r="D27" s="47">
        <f t="shared" si="3"/>
        <v>12.48700000000008</v>
      </c>
      <c r="E27" s="47">
        <f t="shared" si="3"/>
        <v>1671.4589999999998</v>
      </c>
      <c r="F27" s="47">
        <f t="shared" si="3"/>
        <v>-410.36799999999948</v>
      </c>
      <c r="G27" s="47">
        <f t="shared" si="3"/>
        <v>-1654.6000000000004</v>
      </c>
      <c r="H27" s="47">
        <f t="shared" si="3"/>
        <v>831.02999999999975</v>
      </c>
      <c r="I27" s="47">
        <f t="shared" si="3"/>
        <v>-744.1899999999996</v>
      </c>
      <c r="J27" s="47">
        <f t="shared" si="3"/>
        <v>-4062.3200000000006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SUM(C27:N27)</f>
        <v>-3856.7960000000003</v>
      </c>
    </row>
    <row r="29" spans="2:16" x14ac:dyDescent="0.45">
      <c r="B29" s="63" t="s">
        <v>37</v>
      </c>
      <c r="C29" s="54">
        <v>276</v>
      </c>
      <c r="D29" s="54">
        <v>437</v>
      </c>
      <c r="E29" s="54">
        <v>529</v>
      </c>
      <c r="F29" s="54">
        <v>414</v>
      </c>
      <c r="G29" s="54">
        <v>345</v>
      </c>
      <c r="H29" s="54">
        <v>483</v>
      </c>
      <c r="I29" s="54">
        <v>255</v>
      </c>
      <c r="J29" s="54">
        <v>135</v>
      </c>
      <c r="K29" s="54"/>
      <c r="L29" s="54"/>
      <c r="M29" s="54"/>
      <c r="N29" s="54"/>
      <c r="P29" s="62">
        <f>SUM(C29:N29)</f>
        <v>2874</v>
      </c>
    </row>
    <row r="30" spans="2:16" x14ac:dyDescent="0.45">
      <c r="B30" s="63" t="s">
        <v>38</v>
      </c>
      <c r="C30" s="54">
        <v>193.56399999999999</v>
      </c>
      <c r="D30" s="54">
        <v>248.143</v>
      </c>
      <c r="E30" s="54">
        <v>279.33100000000002</v>
      </c>
      <c r="F30" s="54">
        <v>247.798</v>
      </c>
      <c r="G30" s="54">
        <v>217.3</v>
      </c>
      <c r="H30" s="54">
        <v>264.22000000000003</v>
      </c>
      <c r="I30" s="54">
        <v>154.53</v>
      </c>
      <c r="J30" s="54">
        <v>81.81</v>
      </c>
      <c r="K30" s="54"/>
      <c r="L30" s="54"/>
      <c r="M30" s="54"/>
      <c r="N30" s="54"/>
      <c r="P30" s="62">
        <f>SUM(C30:N30)</f>
        <v>1686.6959999999999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460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('2023'!P27)</f>
        <v>-3856.7960000000003</v>
      </c>
    </row>
    <row r="4" spans="2:3" ht="16.899999999999999" customHeight="1" x14ac:dyDescent="0.45">
      <c r="B4" s="38" t="s">
        <v>39</v>
      </c>
      <c r="C4" s="40">
        <f>'2023'!P12</f>
        <v>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2023-09-01T15:17:01Z</dcterms:modified>
</cp:coreProperties>
</file>