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D5065436-5C3F-42E7-803D-201209C9713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J25" i="15" l="1"/>
  <c r="J27" i="15" s="1"/>
  <c r="N29" i="15"/>
  <c r="M29" i="15"/>
  <c r="F29" i="15"/>
  <c r="E29" i="15"/>
  <c r="N27" i="15"/>
  <c r="M27" i="15"/>
  <c r="L27" i="15"/>
  <c r="K27" i="15"/>
  <c r="H27" i="15"/>
  <c r="G27" i="15"/>
  <c r="F27" i="15"/>
  <c r="E27" i="15"/>
  <c r="D27" i="15"/>
  <c r="C27" i="15"/>
  <c r="P26" i="15"/>
  <c r="J26" i="15"/>
  <c r="I26" i="15"/>
  <c r="J24" i="15"/>
  <c r="I24" i="15"/>
  <c r="P24" i="15" s="1"/>
  <c r="P23" i="15"/>
  <c r="J23" i="15"/>
  <c r="I23" i="15"/>
  <c r="I25" i="15" s="1"/>
  <c r="P22" i="15"/>
  <c r="M19" i="15"/>
  <c r="L19" i="15"/>
  <c r="L29" i="15" s="1"/>
  <c r="K19" i="15"/>
  <c r="K29" i="15" s="1"/>
  <c r="J19" i="15"/>
  <c r="H19" i="15"/>
  <c r="H29" i="15" s="1"/>
  <c r="G19" i="15"/>
  <c r="G29" i="15" s="1"/>
  <c r="F19" i="15"/>
  <c r="E19" i="15"/>
  <c r="D19" i="15"/>
  <c r="D29" i="15" s="1"/>
  <c r="C19" i="15"/>
  <c r="P18" i="15"/>
  <c r="J17" i="15"/>
  <c r="I17" i="15"/>
  <c r="I19" i="15" s="1"/>
  <c r="P14" i="15"/>
  <c r="P13" i="15"/>
  <c r="P12" i="15"/>
  <c r="C4" i="13" s="1"/>
  <c r="P11" i="15"/>
  <c r="P8" i="15"/>
  <c r="J8" i="15"/>
  <c r="I8" i="15"/>
  <c r="P7" i="15"/>
  <c r="P6" i="15"/>
  <c r="P25" i="15" l="1"/>
  <c r="J29" i="15"/>
  <c r="P19" i="15"/>
  <c r="C29" i="15"/>
  <c r="P17" i="15"/>
  <c r="I27" i="15"/>
  <c r="P27" i="15" s="1"/>
  <c r="I29" i="15" l="1"/>
  <c r="P29" i="15" s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<sst xmlns="http://schemas.openxmlformats.org/spreadsheetml/2006/main" count="43" uniqueCount="42">
  <si>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</si>
  <si>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</si>
  <si>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</si>
  <si>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</si>
  <si>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</si>
  <si>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</si>
  <si>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</si>
  <si>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</si>
  <si>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</si>
  <si>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</si>
  <si>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</si>
  <si>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</si>
  <si>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</si>
  <si>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</si>
  <si>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</si>
  <si>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</si>
  <si>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</si>
  <si>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</si>
  <si>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</si>
  <si>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</si>
  <si>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</si>
  <si>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</si>
  <si>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</si>
  <si>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</si>
  <si>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</si>
  <si>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</si>
  <si>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</si>
  <si>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</si>
  <si>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</si>
  <si>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</si>
  <si>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</si>
  <si>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</si>
  <si>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</si>
  <si>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</si>
  <si>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</si>
  <si>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</si>
  <si>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</si>
  <si>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</si>
  <si>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</si>
  <si>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</si>
  <si>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</si>
  <si>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(Juillet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</si>
</sst>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workbookViewId="0">
      <selection activeCell="J23" sqref="J2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/>
      <c r="G6" s="11"/>
      <c r="H6" s="11"/>
      <c r="I6" s="11">
        <v>19</v>
      </c>
      <c r="J6" s="11">
        <v>19</v>
      </c>
      <c r="K6" s="11"/>
      <c r="L6" s="11"/>
      <c r="M6" s="11"/>
      <c r="N6" s="69"/>
      <c r="O6" s="51"/>
      <c r="P6" s="77">
        <f>SUM(C6:N6)</f>
        <v>38</v>
      </c>
    </row>
    <row r="7" spans="2:16" ht="15" customHeight="1" x14ac:dyDescent="0.45">
      <c r="B7" s="10" t="s">
        <v>30</v>
      </c>
      <c r="C7" s="11"/>
      <c r="D7" s="11"/>
      <c r="E7" s="11"/>
      <c r="F7" s="11"/>
      <c r="G7" s="11"/>
      <c r="H7" s="11"/>
      <c r="I7" s="11">
        <v>20</v>
      </c>
      <c r="J7" s="11">
        <v>21</v>
      </c>
      <c r="K7" s="11"/>
      <c r="L7" s="11"/>
      <c r="M7" s="11"/>
      <c r="N7" s="11"/>
      <c r="O7" s="51"/>
      <c r="P7" s="77">
        <f>SUM(C7:N7)</f>
        <v>41</v>
      </c>
    </row>
    <row r="8" spans="2:16" ht="15" customHeight="1" x14ac:dyDescent="0.45">
      <c r="B8" s="15" t="s">
        <v>31</v>
      </c>
      <c r="C8" s="63"/>
      <c r="D8" s="63"/>
      <c r="E8" s="63"/>
      <c r="F8" s="63"/>
      <c r="G8" s="63"/>
      <c r="H8" s="63"/>
      <c r="I8" s="63">
        <f>I7-I6</f>
        <v>1</v>
      </c>
      <c r="J8" s="63">
        <f>J7-J6</f>
        <v>2</v>
      </c>
      <c r="K8" s="63"/>
      <c r="L8" s="63"/>
      <c r="M8" s="63"/>
      <c r="N8" s="63"/>
      <c r="O8" s="51"/>
      <c r="P8" s="77">
        <f>SUM(C8:N8)</f>
        <v>3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/>
      <c r="G11" s="58"/>
      <c r="H11" s="58"/>
      <c r="I11" s="58">
        <v>20</v>
      </c>
      <c r="J11" s="58">
        <v>21</v>
      </c>
      <c r="K11" s="58"/>
      <c r="L11" s="58"/>
      <c r="M11" s="58"/>
      <c r="N11" s="58"/>
      <c r="P11" s="77">
        <f>SUM(C11:N11)</f>
        <v>41</v>
      </c>
    </row>
    <row r="12" spans="2:16" ht="15" customHeight="1" x14ac:dyDescent="0.45">
      <c r="B12" s="10" t="s">
        <v>24</v>
      </c>
      <c r="C12" s="59"/>
      <c r="D12" s="59"/>
      <c r="E12" s="59"/>
      <c r="F12" s="59"/>
      <c r="G12" s="59"/>
      <c r="H12" s="59"/>
      <c r="I12" s="59"/>
      <c r="J12" s="59">
        <v>1</v>
      </c>
      <c r="K12" s="59"/>
      <c r="L12" s="59"/>
      <c r="M12" s="59"/>
      <c r="N12" s="59"/>
      <c r="P12" s="77">
        <f>SUM(C12:N12)</f>
        <v>1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7">
        <f>SUM(C13:N13)</f>
        <v>0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14">
        <f>I11*Params!$C$5*(1-Params!$C$3)-Params!$C$4</f>
        <v>8941</v>
      </c>
      <c r="J17" s="14">
        <f>J11*Params!$C$5*(1-Params!$C$3)-Params!$C$4</f>
        <v>9391.8000000000011</v>
      </c>
      <c r="K17" s="79"/>
      <c r="L17" s="79"/>
      <c r="M17" s="79"/>
      <c r="N17" s="14"/>
      <c r="O17" s="4"/>
      <c r="P17" s="44">
        <f>SUM(C17:N17)</f>
        <v>18332.800000000003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0">SUM(C17:C18)</f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8941</v>
      </c>
      <c r="J19" s="36">
        <f t="shared" si="0"/>
        <v>9391.8000000000011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/>
      <c r="O19" s="5"/>
      <c r="P19" s="45">
        <f>SUM(C19:N19)</f>
        <v>18332.800000000003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/>
      <c r="G22" s="11"/>
      <c r="H22" s="11"/>
      <c r="I22" s="11">
        <v>4683.42</v>
      </c>
      <c r="J22" s="11">
        <v>4681.1499999999996</v>
      </c>
      <c r="K22" s="11"/>
      <c r="L22" s="11"/>
      <c r="M22" s="11"/>
      <c r="N22" s="11"/>
      <c r="O22" s="4"/>
      <c r="P22" s="44">
        <f t="shared" ref="P22:P27" si="1">SUM(C22:N22)</f>
        <v>9364.57</v>
      </c>
    </row>
    <row r="23" spans="2:18" s="75" customFormat="1" x14ac:dyDescent="0.45">
      <c r="B23" s="71" t="s">
        <v>38</v>
      </c>
      <c r="C23" s="76"/>
      <c r="D23" s="76"/>
      <c r="E23" s="76"/>
      <c r="F23" s="76"/>
      <c r="G23" s="76"/>
      <c r="H23" s="76"/>
      <c r="I23" s="76">
        <f>(5054.13/5)*(1-9.7%)</f>
        <v>912.77587800000003</v>
      </c>
      <c r="J23" s="76">
        <f>(5054.13/5)*(1-9.7%)</f>
        <v>912.77587800000003</v>
      </c>
      <c r="K23" s="76"/>
      <c r="L23" s="76"/>
      <c r="M23" s="76"/>
      <c r="N23" s="72"/>
      <c r="O23" s="73"/>
      <c r="P23" s="74">
        <f t="shared" si="1"/>
        <v>1825.5517560000001</v>
      </c>
    </row>
    <row r="24" spans="2:18" x14ac:dyDescent="0.45">
      <c r="B24" s="12" t="s">
        <v>39</v>
      </c>
      <c r="C24" s="13"/>
      <c r="D24" s="13"/>
      <c r="E24" s="13"/>
      <c r="F24" s="13"/>
      <c r="G24" s="13"/>
      <c r="H24" s="13"/>
      <c r="I24" s="13">
        <f>(5054.13/5)*9.7%</f>
        <v>98.050121999999988</v>
      </c>
      <c r="J24" s="13">
        <f>(5054.13/5)*9.7%</f>
        <v>98.050121999999988</v>
      </c>
      <c r="K24" s="13"/>
      <c r="L24" s="13"/>
      <c r="M24" s="13"/>
      <c r="N24" s="13"/>
      <c r="O24" s="4"/>
      <c r="P24" s="44">
        <f t="shared" si="1"/>
        <v>196.10024399999998</v>
      </c>
    </row>
    <row r="25" spans="2:18" ht="15" customHeight="1" x14ac:dyDescent="0.45">
      <c r="B25" s="64" t="s">
        <v>35</v>
      </c>
      <c r="C25" s="13"/>
      <c r="D25" s="13"/>
      <c r="E25" s="13"/>
      <c r="F25" s="13"/>
      <c r="G25" s="13"/>
      <c r="H25" s="13"/>
      <c r="I25" s="13">
        <f>(I23)*0.02</f>
        <v>18.255517560000001</v>
      </c>
      <c r="J25" s="13">
        <f>(J23)*0.02</f>
        <v>18.255517560000001</v>
      </c>
      <c r="K25" s="13"/>
      <c r="L25" s="13"/>
      <c r="M25" s="13"/>
      <c r="N25" s="13"/>
      <c r="O25" s="4"/>
      <c r="P25" s="44">
        <f t="shared" si="1"/>
        <v>36.511035120000003</v>
      </c>
    </row>
    <row r="26" spans="2:18" ht="15" customHeight="1" x14ac:dyDescent="0.45">
      <c r="B26" s="10" t="s">
        <v>8</v>
      </c>
      <c r="C26" s="11"/>
      <c r="D26" s="11"/>
      <c r="E26" s="11"/>
      <c r="F26" s="11"/>
      <c r="G26" s="11"/>
      <c r="H26" s="11"/>
      <c r="I26" s="11">
        <f>954.22+1758.87</f>
        <v>2713.09</v>
      </c>
      <c r="J26" s="11">
        <f>956.49+1759.98</f>
        <v>2716.4700000000003</v>
      </c>
      <c r="K26" s="11"/>
      <c r="L26" s="11"/>
      <c r="M26" s="11"/>
      <c r="N26" s="11"/>
      <c r="O26" s="4"/>
      <c r="P26" s="44">
        <f t="shared" si="1"/>
        <v>5429.56</v>
      </c>
    </row>
    <row r="27" spans="2:18" ht="15" customHeight="1" x14ac:dyDescent="0.45">
      <c r="B27" s="8" t="s">
        <v>3</v>
      </c>
      <c r="C27" s="9">
        <f t="shared" ref="C27:N27" si="2">SUM(C22:C26)</f>
        <v>0</v>
      </c>
      <c r="D27" s="9">
        <f t="shared" si="2"/>
        <v>0</v>
      </c>
      <c r="E27" s="9">
        <f t="shared" si="2"/>
        <v>0</v>
      </c>
      <c r="F27" s="9">
        <f t="shared" si="2"/>
        <v>0</v>
      </c>
      <c r="G27" s="9">
        <f t="shared" si="2"/>
        <v>0</v>
      </c>
      <c r="H27" s="9">
        <f t="shared" si="2"/>
        <v>0</v>
      </c>
      <c r="I27" s="9">
        <f t="shared" si="2"/>
        <v>8425.5915175600003</v>
      </c>
      <c r="J27" s="9">
        <f t="shared" si="2"/>
        <v>8426.701517559999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4"/>
      <c r="P27" s="48">
        <f t="shared" si="1"/>
        <v>16852.293035119998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3">+C19-C27</f>
        <v>0</v>
      </c>
      <c r="D29" s="40">
        <f t="shared" si="3"/>
        <v>0</v>
      </c>
      <c r="E29" s="40">
        <f t="shared" si="3"/>
        <v>0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515.40848243999972</v>
      </c>
      <c r="J29" s="40">
        <f t="shared" si="3"/>
        <v>965.09848244000204</v>
      </c>
      <c r="K29" s="40">
        <f t="shared" si="3"/>
        <v>0</v>
      </c>
      <c r="L29" s="40">
        <f t="shared" si="3"/>
        <v>0</v>
      </c>
      <c r="M29" s="40">
        <f t="shared" si="3"/>
        <v>0</v>
      </c>
      <c r="N29" s="40">
        <f t="shared" si="3"/>
        <v>0</v>
      </c>
      <c r="O29" s="4"/>
      <c r="P29" s="50">
        <f>SUM(C29:N29)</f>
        <v>1480.5069648800018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490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1480.5069648800018</v>
      </c>
    </row>
    <row r="4" spans="2:3" ht="22.05" customHeight="1" x14ac:dyDescent="0.45">
      <c r="B4" s="67" t="s">
        <v>40</v>
      </c>
      <c r="C4" s="68">
        <f>'2023'!P12</f>
        <v>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2023-09-01T14:40:36Z</dcterms:modified>
</cp:coreProperties>
</file>