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mc:Ignorable="x15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05\Normal\"/>
    </mc:Choice>
  </mc:AlternateContent>
  <x:bookViews>
    <x:workbookView xWindow="-98" yWindow="-98" windowWidth="22695" windowHeight="14475"/>
  </x:bookViews>
  <x:sheets>
    <x:sheet name="2023" sheetId="15" r:id="rId1"/>
    <x:sheet name="Params" sheetId="10" r:id="rId2"/>
    <x:sheet name="Synthése" sheetId="13" r:id="rId3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'2023'!$B$14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'2023'!$B$13</x:definedName>
    <x:definedName name="CRA_SANS_SOLDE">#REF!</x:definedName>
    <x:definedName name="DECEMBRE" localSheetId="0">'2023'!$N$3</x:definedName>
    <x:definedName name="DECEMBRE">#REF!</x:definedName>
    <x:definedName name="ENTREES" localSheetId="0">'2023'!$B$16</x:definedName>
    <x:definedName name="ENTREES">#REF!</x:definedName>
    <x:definedName name="ENTREES_ASTREINTE" localSheetId="0">'2023'!$B$18</x:definedName>
    <x:definedName name="ENTREES_ASTREINTE">#REF!</x:definedName>
    <x:definedName name="ENTREES_FACTURE" localSheetId="0">'2023'!$B$17</x:definedName>
    <x:definedName name="ENTREES_FACTURE">#REF!</x:definedName>
    <x:definedName name="FEVRIER" localSheetId="0">'2023'!$D$3</x:definedName>
    <x:definedName name="FEVRIER">#REF!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'2023'!$B$26</x:definedName>
    <x:definedName name="SORTIES" localSheetId="0">'2023'!$B$21</x:definedName>
    <x:definedName name="SORTIES">#REF!</x:definedName>
    <x:definedName name="SORTIES_ABONDEMENT" localSheetId="0">'2023'!#REF!</x:definedName>
    <x:definedName name="SORTIES_ABONDEMENT">#REF!</x:definedName>
    <x:definedName name="SORTIES_CHARGES_SOCIALES_PATRONALES" localSheetId="0">'2023'!$B$23</x:definedName>
    <x:definedName name="SORTIES_CHARGES_SOCIALES_PATRONALES">#REF!</x:definedName>
    <x:definedName name="SORTIES_FRAIS_PEE_AMUNDI" localSheetId="0">'2023'!#REF!</x:definedName>
    <x:definedName name="SORTIES_FRAIS_PEE_AMUNDI">#REF!</x:definedName>
    <x:definedName name="SORTIES_INTERESSEMENT" localSheetId="0">'2023'!#REF!</x:definedName>
    <x:definedName name="SORTIES_INTERESSEMENT">#REF!</x:definedName>
    <x:definedName name="SORTIES_SALAIRE_NET" localSheetId="0">'2023'!$B$22</x:definedName>
    <x:definedName name="SORTIES_SALAIRE_NET">#REF!</x:definedName>
    <x:definedName name="TOTAL" localSheetId="0">'2023'!$P$3</x:definedName>
    <x:definedName name="TOTAL">#REF!</x:definedName>
    <x:definedName name="TOTAL_ENTREES" localSheetId="0">'2023'!$B$19</x:definedName>
    <x:definedName name="TOTAL_ENTREES">#REF!</x:definedName>
    <x:definedName name="TOTAL_SORTIES" localSheetId="0">'2023'!$B$24</x:definedName>
    <x:definedName name="TOTAL_SORTIES">#REF!</x:definedName>
  </x:definedNames>
  <x:calcPr calcId="162913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<sst xmlns="http://schemas.openxmlformats.org/spreadsheetml/2006/main" count="40" uniqueCount="39">
  <si>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</si>
  <si>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</si>
  <si>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</si>
  <si>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</si>
  <si>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</si>
  <si>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</si>
  <si>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</si>
  <si>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</si>
  <si>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</si>
  <si>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</si>
  <si>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</si>
  <si>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</si>
  <si>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</si>
  <si>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</si>
  <si>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</si>
  <si>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</si>
  <si>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</si>
  <si>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</si>
  <si>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</si>
  <si>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</si>
  <si>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</si>
  <si>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</si>
  <si>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</si>
  <si>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</si>
  <si>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</si>
  <si>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</si>
  <si>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</si>
  <si>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</si>
  <si>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</si>
  <si>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</si>
  <si>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</si>
  <si>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</si>
  <si>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</si>
  <si>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</si>
  <si>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</si>
  <si>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</si>
  <si>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</si>
  <si>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</si>
  <si>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(Avril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</si>
</sst>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1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5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1:P26"/>
  <x:sheetViews>
    <x:sheetView tabSelected="1" workbookViewId="0">
      <x:selection activeCell="P18" sqref="P18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0" t="s">
        <x:v>9</x:v>
      </x:c>
    </x:row>
    <x:row r="2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/>
      <x:c r="D6" s="56"/>
      <x:c r="E6" s="56"/>
      <x:c r="F6" s="33">
        <x:v>20</x:v>
      </x:c>
      <x:c r="G6" s="33">
        <x:v>20</x:v>
      </x:c>
      <x:c r="H6" s="33">
        <x:v>20</x:v>
      </x:c>
      <x:c r="I6" s="33">
        <x:v>15</x:v>
      </x:c>
      <x:c r="J6" s="33">
        <x:v>20</x:v>
      </x:c>
      <x:c r="K6" s="33"/>
      <x:c r="L6" s="33"/>
      <x:c r="M6" s="33"/>
      <x:c r="N6" s="33"/>
      <x:c r="O6" s="31"/>
      <x:c r="P6" s="52">
        <x:f>SUM(C6:N6)</x:f>
        <x:v>40</x:v>
      </x:c>
    </x:row>
    <x:row r="7">
      <x:c r="B7" s="8" t="s">
        <x:v>20</x:v>
      </x:c>
      <x:c r="C7" s="33"/>
      <x:c r="D7" s="33"/>
      <x:c r="E7" s="33"/>
      <x:c r="F7" s="33">
        <x:v>19</x:v>
      </x:c>
      <x:c r="G7" s="33">
        <x:v>19</x:v>
      </x:c>
      <x:c r="H7" s="33">
        <x:v>17</x:v>
      </x:c>
      <x:c r="I7" s="33">
        <x:v>15</x:v>
      </x:c>
      <x:c r="J7" s="33">
        <x:v>22</x:v>
      </x:c>
      <x:c r="K7" s="33"/>
      <x:c r="L7" s="33"/>
      <x:c r="M7" s="33"/>
      <x:c r="N7" s="33"/>
      <x:c r="O7" s="31"/>
      <x:c r="P7" s="52">
        <x:f>SUM(C7:N7)</x:f>
        <x:v>38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-2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/>
      <x:c r="D11" s="10"/>
      <x:c r="E11" s="10"/>
      <x:c r="F11" s="10">
        <x:v>19</x:v>
      </x:c>
      <x:c r="G11" s="10">
        <x:v>19</x:v>
      </x:c>
      <x:c r="H11" s="10">
        <x:v>17</x:v>
      </x:c>
      <x:c r="I11" s="10">
        <x:v>15</x:v>
      </x:c>
      <x:c r="J11" s="10">
        <x:v>22</x:v>
      </x:c>
      <x:c r="K11" s="10"/>
      <x:c r="L11" s="10"/>
      <x:c r="M11" s="10"/>
      <x:c r="N11" s="10"/>
      <x:c r="P11" s="53">
        <x:f>SUM(C11:N11)</x:f>
        <x:v>38</x:v>
      </x:c>
    </x:row>
    <x:row r="12">
      <x:c r="B12" s="8" t="s">
        <x:v>15</x:v>
      </x:c>
      <x:c r="C12" s="11"/>
      <x:c r="D12" s="11"/>
      <x:c r="E12" s="11"/>
      <x:c r="F12" s="11"/>
      <x:c r="G12" s="11"/>
      <x:c r="H12" s="11">
        <x:v>5</x:v>
      </x:c>
      <x:c r="I12" s="11">
        <x:v>0</x:v>
      </x:c>
      <x:c r="J12" s="11"/>
      <x:c r="K12" s="11"/>
      <x:c r="L12" s="11"/>
      <x:c r="M12" s="11"/>
      <x:c r="N12" s="11"/>
      <x:c r="P12" s="53">
        <x:f>SUM(C12:N12)</x:f>
        <x:v>0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/>
      <x:c r="D17" s="9"/>
      <x:c r="E17" s="9"/>
      <x:c r="F17" s="9">
        <x:f>F11*Params!$C$5*(1-Params!$C$3)-Params!$C$4</x:f>
        <x:v>11287</x:v>
      </x:c>
      <x:c r="G17" s="9">
        <x:f>G11*Params!$C$5*(1-Params!$C$3)-Params!$C$4</x:f>
        <x:v>11287</x:v>
      </x:c>
      <x:c r="H17" s="9">
        <x:f>H11*Params!$C$5*(1-Params!$C$3)-Params!$C$4</x:f>
      </x:c>
      <x:c r="I17" s="9">
        <x:f>I11*Params!$C$5*(1-Params!$C$3)-Params!$C$4</x:f>
      </x:c>
      <x:c r="J17" s="9">
        <x:f>J11*Params!$C$5*(1-Params!$C$3)-Params!$C$4</x:f>
      </x:c>
      <x:c r="K17" s="9"/>
      <x:c r="L17" s="9"/>
      <x:c r="M17" s="9"/>
      <x:c r="N17" s="9"/>
      <x:c r="O17" s="4"/>
      <x:c r="P17" s="37">
        <x:f>SUM(C17:N17)</x:f>
        <x:v>22574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SUM(C19:N19)</x:f>
        <x:v>22574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/>
      <x:c r="D22" s="9"/>
      <x:c r="E22" s="9"/>
      <x:c r="F22" s="9">
        <x:v>7438.05</x:v>
      </x:c>
      <x:c r="G22" s="9">
        <x:v>7438.05</x:v>
      </x:c>
      <x:c r="H22" s="9">
        <x:v>7438.05</x:v>
      </x:c>
      <x:c r="I22" s="9">
        <x:v>5726.39</x:v>
      </x:c>
      <x:c r="J22" s="9">
        <x:v>7438.05</x:v>
      </x:c>
      <x:c r="K22" s="9"/>
      <x:c r="L22" s="9"/>
      <x:c r="M22" s="9"/>
      <x:c r="N22" s="9"/>
      <x:c r="O22" s="4"/>
      <x:c r="P22" s="39">
        <x:f>SUM(C22:N22)</x:f>
        <x:v>14876.1</x:v>
      </x:c>
    </x:row>
    <x:row r="23">
      <x:c r="B23" s="8" t="s">
        <x:v>8</x:v>
      </x:c>
      <x:c r="C23" s="9"/>
      <x:c r="D23" s="9"/>
      <x:c r="E23" s="9"/>
      <x:c r="F23" s="9">
        <x:f>1469.83+2966.77</x:f>
        <x:v>4436.6</x:v>
      </x:c>
      <x:c r="G23" s="9">
        <x:f>1469.83+2970.4</x:f>
        <x:v>4440.23</x:v>
      </x:c>
      <x:c r="H23" s="9">
        <x:f>1469.83+2968.58</x:f>
      </x:c>
      <x:c r="I23" s="9">
        <x:f>1141.98+2304.5</x:f>
      </x:c>
      <x:c r="J23" s="9">
        <x:f>1469.83+2968.58</x:f>
      </x:c>
      <x:c r="K23" s="9"/>
      <x:c r="L23" s="9"/>
      <x:c r="M23" s="9"/>
      <x:c r="N23" s="9"/>
      <x:c r="O23" s="4"/>
      <x:c r="P23" s="39">
        <x:f>SUM(C23:N23)</x:f>
        <x:v>8876.83</x:v>
      </x:c>
    </x:row>
    <x:row r="24">
      <x:c r="B24" s="7" t="s">
        <x:v>3</x:v>
      </x:c>
      <x:c r="C24" s="40">
        <x:f>SUM(C22:C23)</x:f>
      </x:c>
      <x:c r="D24" s="40">
        <x:f>SUM(D22:D23)</x:f>
      </x:c>
      <x:c r="E24" s="40">
        <x:f>SUM(E22:E23)</x:f>
      </x:c>
      <x:c r="F24" s="40">
        <x:f>SUM(F22:F23)</x:f>
      </x:c>
      <x:c r="G24" s="40">
        <x:f>SUM(G22:G23)</x:f>
      </x:c>
      <x:c r="H24" s="40">
        <x:f>SUM(H22:H23)</x:f>
      </x:c>
      <x:c r="I24" s="40">
        <x:f>SUM(I22:I23)</x:f>
      </x:c>
      <x:c r="J24" s="40">
        <x:f>SUM(J22:J23)</x:f>
      </x:c>
      <x:c r="K24" s="40">
        <x:f>SUM(K22:K23)</x:f>
      </x:c>
      <x:c r="L24" s="40">
        <x:f>SUM(L22:L23)</x:f>
      </x:c>
      <x:c r="M24" s="40">
        <x:f>SUM(M22:M23)</x:f>
      </x:c>
      <x:c r="N24" s="40">
        <x:f>SUM(N22:N23)</x:f>
      </x:c>
      <x:c r="O24" s="4"/>
      <x:c r="P24" s="41">
        <x:f>SUM(C24:N24)</x:f>
        <x:v>23752.93</x:v>
      </x:c>
    </x:row>
    <x:row r="2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>
      <x:c r="B26" s="43" t="s">
        <x:v>25</x:v>
      </x:c>
      <x:c r="C26" s="44">
        <x:f>C19-C24</x:f>
      </x:c>
      <x:c r="D26" s="44">
        <x:f>D19-D24</x:f>
      </x:c>
      <x:c r="E26" s="44">
        <x:f>E19-E24</x:f>
      </x:c>
      <x:c r="F26" s="44">
        <x:f>F19-F24</x:f>
      </x:c>
      <x:c r="G26" s="44">
        <x:f>G19-G24</x:f>
      </x:c>
      <x:c r="H26" s="44">
        <x:f>H19-H24</x:f>
      </x:c>
      <x:c r="I26" s="44">
        <x:f>I19-I24</x:f>
      </x:c>
      <x:c r="J26" s="44">
        <x:f>J19-J24</x:f>
      </x:c>
      <x:c r="K26" s="44">
        <x:f>K19-K24</x:f>
      </x:c>
      <x:c r="L26" s="44">
        <x:f>L19-L24</x:f>
      </x:c>
      <x:c r="M26" s="44">
        <x:f>M19-M24</x:f>
      </x:c>
      <x:c r="N26" s="44">
        <x:f>N19-N24</x:f>
      </x:c>
      <x:c r="P26" s="54">
        <x:f>SUM(C26:N26)</x:f>
        <x:v>-1178.9300000000003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5"/>
  <x:sheetViews>
    <x:sheetView workbookViewId="0">
      <x:selection activeCell="C5" sqref="C5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2" t="s">
        <x:v>22</x:v>
      </x:c>
      <x:c r="C2" s="63"/>
    </x:row>
    <x:row r="3" spans="2:3" ht="30" customHeight="1" x14ac:dyDescent="0.45">
      <x:c r="B3" s="29" t="s">
        <x:v>11</x:v>
      </x:c>
      <x:c r="C3" s="30">
        <x:v>0.08</x:v>
      </x:c>
    </x:row>
    <x:row r="4" spans="2:3" ht="30" customHeight="1" x14ac:dyDescent="0.45">
      <x:c r="B4" s="29" t="s">
        <x:v>12</x:v>
      </x:c>
      <x:c r="C4" s="29">
        <x:v>75</x:v>
      </x:c>
    </x:row>
    <x:row r="5" spans="2:3" ht="30" customHeight="1" x14ac:dyDescent="0.45">
      <x:c r="B5" s="29" t="s">
        <x:v>38</x:v>
      </x:c>
      <x:c r="C5" s="29">
        <x:v>650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4" t="s">
        <x:v>23</x:v>
      </x:c>
      <x:c r="C2" s="64"/>
    </x:row>
    <x:row r="3" spans="2:3" ht="16.899999999999999" customHeight="1" x14ac:dyDescent="0.45">
      <x:c r="B3" s="34" t="s">
        <x:v>24</x:v>
      </x:c>
      <x:c r="C3" s="35">
        <x:f>'2023'!P26</x:f>
        <x:v>-1178.9300000000003</x:v>
      </x:c>
    </x:row>
    <x:row r="4" spans="2:3" ht="16.899999999999999" customHeight="1" x14ac:dyDescent="0.45">
      <x:c r="B4" s="34" t="s">
        <x:v>26</x:v>
      </x:c>
      <x:c r="C4" s="36">
        <x:f>SUM('2023'!P12)</x:f>
        <x:v>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Sadok</cp:lastModifiedBy>
  <cp:lastPrinted>2017-08-08T16:51:32Z</cp:lastPrinted>
  <dcterms:modified xsi:type="dcterms:W3CDTF">2023-09-01T12:58:45Z</dcterms:modified>
</cp:coreProperties>
</file>