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63697C64-DA67-4D25-8E1D-796F8FBAFF8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'2023'!$B$15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'2023'!$B$14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'2023'!$B$17</x:definedName>
    <x:definedName name="ENTREES">#REF!</x:definedName>
    <x:definedName name="ENTREES_ASTREINTE" localSheetId="0">'2022'!$B$18</x:definedName>
    <x:definedName name="ENTREES_ASTREINTE" localSheetId="1">'2023'!$B$19</x:definedName>
    <x:definedName name="ENTREES_ASTREINTE">#REF!</x:definedName>
    <x:definedName name="ENTREES_FACTURE" localSheetId="0">'2022'!$B$17</x:definedName>
    <x:definedName name="ENTREES_FACTURE" localSheetId="1">'2023'!$B$18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'2022'!#REF!</x:definedName>
    <x:definedName name="FRAIS_KM" localSheetId="1">'2023'!#REF!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'2022'!#REF!</x:definedName>
    <x:definedName name="NOMBRE_KM" localSheetId="1">'2023'!#REF!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'2022'!$B$26</x:definedName>
    <x:definedName name="SOLDE" localSheetId="1">'2023'!$B$28</x:definedName>
    <x:definedName name="SORTIES" localSheetId="0">'2022'!$B$21</x:definedName>
    <x:definedName name="SORTIES" localSheetId="1">'2023'!$B$22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>#REF!</x:definedName>
    <x:definedName name="SORTIES_FRAIS_KM" localSheetId="0">'2022'!#REF!</x:definedName>
    <x:definedName name="SORTIES_FRAIS_KM" localSheetId="1">'2023'!#REF!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>#REF!</x:definedName>
    <x:definedName name="TOTAL_SORTIES" localSheetId="0">'2022'!$B$24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<sst xmlns="http://schemas.openxmlformats.org/spreadsheetml/2006/main" count="75" uniqueCount="41">
  <si>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</si>
  <si>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</si>
  <si>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</si>
  <si>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</si>
  <si>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</si>
  <si>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</si>
  <si>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</si>
  <si>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</si>
  <si>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</si>
  <si>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</si>
  <si>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</si>
  <si>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</si>
  <si>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</si>
  <si>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</si>
  <si>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</si>
  <si>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</si>
  <si>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</si>
  <si>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</si>
  <si>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</si>
  <si>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</si>
  <si>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</si>
  <si>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</si>
  <si>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</si>
  <si>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</si>
  <si>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</si>
  <si>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</si>
  <si>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</si>
  <si>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</si>
  <si>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</si>
  <si>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</si>
  <si>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</si>
  <si>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</si>
  <si>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</si>
  <si>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</si>
  <si>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</si>
  <si>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</si>
  <si>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</si>
  <si>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</si>
  <si>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(Novembre 2022)</t>
  </si>
  <si>
    <t xml:space="preserve">Frais Achat </t>
  </si>
  <si>
    <t>Paternité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</si>
</sst>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10"/>
      <x:color theme="1"/>
      <x:name val="Calibri"/>
    </x:font>
    <x:font>
      <x:sz val="11"/>
      <x:color theme="1"/>
      <x:name val="Calibri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0"/>
        <x:bgColor theme="0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hair">
        <x:color rgb="FF000000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0" fillId="2" borderId="2" xfId="0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0" fillId="7" borderId="2" xfId="0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2" xfId="0" applyFill="1" applyBorder="1"/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4" fontId="0" fillId="3" borderId="2" xfId="0" applyNumberForma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4" xfId="0" applyNumberFormat="1" applyFont="1" applyFill="1" applyBorder="1"/>
    <x:xf numFmtId="1" fontId="1" fillId="0" borderId="0" xfId="0" applyNumberFormat="1" applyFont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5" xfId="0" applyNumberFormat="1" applyFont="1" applyFill="1" applyBorder="1" applyAlignment="1">
      <x:alignment horizontal="center" vertical="center"/>
    </x:xf>
    <x:xf numFmtId="1" fontId="9" fillId="0" borderId="9" xfId="0" applyNumberFormat="1" applyFont="1" applyBorder="1"/>
    <x:xf numFmtId="1" fontId="10" fillId="0" borderId="11" xfId="0" applyNumberFormat="1" applyFont="1" applyBorder="1"/>
    <x:xf numFmtId="0" fontId="11" fillId="0" borderId="12" xfId="0" applyFont="1" applyBorder="1"/>
    <x:xf numFmtId="4" fontId="10" fillId="11" borderId="11" xfId="0" applyNumberFormat="1" applyFont="1" applyFill="1" applyBorder="1"/>
    <x:xf numFmtId="0" fontId="0" fillId="0" borderId="13" xfId="0" applyBorder="1" applyProtection="1">
      <x:protection locked="0"/>
    </x:xf>
    <x:xf numFmtId="4" fontId="4" fillId="4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N27" sqref="N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60">
        <x:v>6</x:v>
      </x:c>
      <x:c r="N6" s="60">
        <x:v>19</x:v>
      </x:c>
      <x:c r="O6" s="36"/>
      <x:c r="P6" s="55">
        <x:f>SUM(C6:N6)</x:f>
        <x:v>25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60">
        <x:v>6</x:v>
      </x:c>
      <x:c r="N7" s="60">
        <x:v>22</x:v>
      </x:c>
      <x:c r="O7" s="36"/>
      <x:c r="P7" s="55">
        <x:f>SUM(C7:N7)</x:f>
        <x:v>28</x:v>
      </x:c>
    </x:row>
    <x:row r="8" spans="2:16" x14ac:dyDescent="0.45">
      <x:c r="B8" s="18" t="s">
        <x:v>22</x:v>
      </x:c>
      <x:c r="C8" s="59">
        <x:f t="shared" ref="C8:N8" si="0">C7-C6</x:f>
        <x:v>0</x:v>
      </x:c>
      <x:c r="D8" s="59">
        <x:f t="shared" si="0"/>
        <x:v>0</x:v>
      </x:c>
      <x:c r="E8" s="59">
        <x:f t="shared" si="0"/>
        <x:v>0</x:v>
      </x:c>
      <x:c r="F8" s="59">
        <x:f t="shared" si="0"/>
        <x:v>0</x:v>
      </x:c>
      <x:c r="G8" s="59">
        <x:f t="shared" si="0"/>
        <x:v>0</x:v>
      </x:c>
      <x:c r="H8" s="59">
        <x:f t="shared" si="0"/>
        <x:v>0</x:v>
      </x:c>
      <x:c r="I8" s="59">
        <x:f t="shared" si="0"/>
        <x:v>0</x:v>
      </x:c>
      <x:c r="J8" s="59">
        <x:f t="shared" si="0"/>
        <x:v>0</x:v>
      </x:c>
      <x:c r="K8" s="59">
        <x:f t="shared" si="0"/>
        <x:v>0</x:v>
      </x:c>
      <x:c r="L8" s="59">
        <x:f t="shared" si="0"/>
        <x:v>0</x:v>
      </x:c>
      <x:c r="M8" s="59">
        <x:f t="shared" si="0"/>
        <x:v>0</x:v>
      </x:c>
      <x:c r="N8" s="59">
        <x:f t="shared" si="0"/>
        <x:v>3</x:v>
      </x:c>
      <x:c r="O8" s="36"/>
      <x:c r="P8" s="55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61">
        <x:v>6</x:v>
      </x:c>
      <x:c r="N11" s="61">
        <x:v>22</x:v>
      </x:c>
      <x:c r="P11" s="56">
        <x:f>SUM(C11:N11)</x:f>
        <x:v>28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6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6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6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62">
        <x:v>2795.4</x:v>
      </x:c>
      <x:c r="N17" s="62">
        <x:v>10449.800000000001</x:v>
      </x:c>
      <x:c r="O17" s="4"/>
      <x:c r="P17" s="41">
        <x:f>SUM(C17:N17)</x:f>
        <x:v>13245.2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2795.4</x:v>
      </x:c>
      <x:c r="N19" s="28">
        <x:f t="shared" si="1"/>
        <x:v>10449.800000000001</x:v>
      </x:c>
      <x:c r="O19" s="5"/>
      <x:c r="P19" s="42">
        <x:f>SUM(C19:O19)</x:f>
        <x:v>13245.2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62">
        <x:v>1630.76</x:v>
      </x:c>
      <x:c r="N22" s="62">
        <x:v>5618.97</x:v>
      </x:c>
      <x:c r="O22" s="4"/>
      <x:c r="P22" s="43">
        <x:f>SUM(C22:N22)</x:f>
        <x:v>7249.7300000000005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62">
        <x:f>304.57+621.76</x:f>
        <x:v>926.32999999999993</x:v>
      </x:c>
      <x:c r="N23" s="62">
        <x:f>1135.89+2268.67</x:f>
        <x:v>3404.5600000000004</x:v>
      </x:c>
      <x:c r="O23" s="4"/>
      <x:c r="P23" s="43">
        <x:f>SUM(C23:N23)</x:f>
        <x:v>4330.8900000000003</x:v>
      </x:c>
    </x:row>
    <x:row r="24" spans="2:16" x14ac:dyDescent="0.45">
      <x:c r="B24" s="8" t="s">
        <x:v>3</x:v>
      </x:c>
      <x:c r="C24" s="44">
        <x:f t="shared" ref="C24:N24" si="2">SUM(C22:C23)</x:f>
        <x:v>0</x:v>
      </x:c>
      <x:c r="D24" s="44">
        <x:f t="shared" si="2"/>
        <x:v>0</x:v>
      </x:c>
      <x:c r="E24" s="44">
        <x:f t="shared" si="2"/>
        <x:v>0</x:v>
      </x:c>
      <x:c r="F24" s="44">
        <x:f t="shared" si="2"/>
        <x:v>0</x:v>
      </x:c>
      <x:c r="G24" s="44">
        <x:f t="shared" si="2"/>
        <x:v>0</x:v>
      </x:c>
      <x:c r="H24" s="44">
        <x:f t="shared" si="2"/>
        <x:v>0</x:v>
      </x:c>
      <x:c r="I24" s="44">
        <x:f t="shared" si="2"/>
        <x:v>0</x:v>
      </x:c>
      <x:c r="J24" s="44">
        <x:f t="shared" si="2"/>
        <x:v>0</x:v>
      </x:c>
      <x:c r="K24" s="44">
        <x:f t="shared" si="2"/>
        <x:v>0</x:v>
      </x:c>
      <x:c r="L24" s="44">
        <x:f t="shared" si="2"/>
        <x:v>0</x:v>
      </x:c>
      <x:c r="M24" s="44">
        <x:f t="shared" si="2"/>
        <x:v>2557.09</x:v>
      </x:c>
      <x:c r="N24" s="44">
        <x:f t="shared" si="2"/>
        <x:v>9023.5300000000007</x:v>
      </x:c>
      <x:c r="O24" s="4"/>
      <x:c r="P24" s="58">
        <x:f>SUM(C24:N24)</x:f>
        <x:v>11580.62</x:v>
      </x:c>
    </x:row>
    <x:row r="25" spans="2:16" x14ac:dyDescent="0.45">
      <x:c r="B25" s="45"/>
      <x:c r="C25" s="26"/>
      <x:c r="D25" s="26"/>
      <x:c r="E25" s="26"/>
      <x:c r="F25" s="26"/>
      <x:c r="G25" s="26"/>
      <x:c r="H25" s="26"/>
      <x:c r="I25" s="26"/>
      <x:c r="J25" s="26"/>
      <x:c r="K25" s="26"/>
      <x:c r="L25" s="26"/>
      <x:c r="M25" s="26"/>
      <x:c r="N25" s="26"/>
      <x:c r="O25" s="5"/>
    </x:row>
    <x:row r="26" spans="2:16" x14ac:dyDescent="0.45">
      <x:c r="B26" s="46" t="s">
        <x:v>36</x:v>
      </x:c>
      <x:c r="C26" s="47">
        <x:f t="shared" ref="C26:N26" si="3">C19-C24</x:f>
        <x:v>0</x:v>
      </x:c>
      <x:c r="D26" s="47">
        <x:f t="shared" si="3"/>
        <x:v>0</x:v>
      </x:c>
      <x:c r="E26" s="47">
        <x:f t="shared" si="3"/>
        <x:v>0</x:v>
      </x:c>
      <x:c r="F26" s="47">
        <x:f t="shared" si="3"/>
        <x:v>0</x:v>
      </x:c>
      <x:c r="G26" s="47">
        <x:f t="shared" si="3"/>
        <x:v>0</x:v>
      </x:c>
      <x:c r="H26" s="47">
        <x:f t="shared" si="3"/>
        <x:v>0</x:v>
      </x:c>
      <x:c r="I26" s="47">
        <x:f t="shared" si="3"/>
        <x:v>0</x:v>
      </x:c>
      <x:c r="J26" s="47">
        <x:f t="shared" si="3"/>
        <x:v>0</x:v>
      </x:c>
      <x:c r="K26" s="47">
        <x:f t="shared" si="3"/>
        <x:v>0</x:v>
      </x:c>
      <x:c r="L26" s="47">
        <x:f t="shared" si="3"/>
        <x:v>0</x:v>
      </x:c>
      <x:c r="M26" s="47">
        <x:f t="shared" si="3"/>
        <x:v>238.30999999999995</x:v>
      </x:c>
      <x:c r="N26" s="47">
        <x:f t="shared" si="3"/>
        <x:v>1426.2700000000004</x:v>
      </x:c>
      <x:c r="P26" s="57">
        <x:f>SUM(C26:O26)</x:f>
        <x:v>1664.5800000000004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8"/>
  <x:sheetViews>
    <x:sheetView tabSelected="1" topLeftCell="B1" workbookViewId="0">
      <x:selection activeCell="J26" sqref="J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4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5">
        <x:f>SUM(C6:N6)</x:f>
        <x:v>133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18</x:v>
      </x:c>
      <x:c r="H7" s="37">
        <x:v>12</x:v>
      </x:c>
      <x:c r="I7" s="37">
        <x:v>20</x:v>
      </x:c>
      <x:c r="J7" s="37">
        <x:v>22</x:v>
      </x:c>
      <x:c r="K7" s="37"/>
      <x:c r="L7" s="37"/>
      <x:c r="M7" s="37"/>
      <x:c r="N7" s="37"/>
      <x:c r="O7" s="36"/>
      <x:c r="P7" s="55">
        <x:f>SUM(C7:N7)</x:f>
        <x:v>134</x:v>
      </x:c>
    </x:row>
    <x:row r="8">
      <x:c r="B8" s="18" t="s">
        <x:v>22</x:v>
      </x:c>
      <x:c r="C8" s="59">
        <x:f>C7-C6</x:f>
      </x:c>
      <x:c r="D8" s="59">
        <x:f>D7-D6</x:f>
      </x:c>
      <x:c r="E8" s="59">
        <x:f>E7-E6</x:f>
      </x:c>
      <x:c r="F8" s="59">
        <x:f>F7-F6</x:f>
      </x:c>
      <x:c r="G8" s="59">
        <x:f>G7-G6</x:f>
      </x:c>
      <x:c r="H8" s="59">
        <x:f>H7-H6</x:f>
      </x:c>
      <x:c r="I8" s="59">
        <x:f>I7-I6</x:f>
      </x:c>
      <x:c r="J8" s="59">
        <x:f>J7-J6</x:f>
      </x:c>
      <x:c r="K8" s="59">
        <x:f>K7-K6</x:f>
      </x:c>
      <x:c r="L8" s="59">
        <x:f>L7-L6</x:f>
      </x:c>
      <x:c r="M8" s="59">
        <x:f>M7-M6</x:f>
      </x:c>
      <x:c r="N8" s="59">
        <x:f>N7-N6</x:f>
      </x:c>
      <x:c r="O8" s="36"/>
      <x:c r="P8" s="55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4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18.5</x:v>
      </x:c>
      <x:c r="H11" s="11">
        <x:v>12</x:v>
      </x:c>
      <x:c r="I11" s="11">
        <x:v>20</x:v>
      </x:c>
      <x:c r="J11" s="11">
        <x:v>22</x:v>
      </x:c>
      <x:c r="K11" s="11"/>
      <x:c r="L11" s="11"/>
      <x:c r="M11" s="11"/>
      <x:c r="N11" s="11"/>
      <x:c r="P11" s="56">
        <x:f>SUM(C11:N11)</x:f>
        <x:v>134.5</x:v>
      </x:c>
    </x:row>
    <x:row r="12">
      <x:c r="B12" s="9" t="s">
        <x:v>16</x:v>
      </x:c>
      <x:c r="C12" s="12"/>
      <x:c r="D12" s="12"/>
      <x:c r="E12" s="12"/>
      <x:c r="F12" s="12"/>
      <x:c r="G12" s="12">
        <x:v>0.5</x:v>
      </x:c>
      <x:c r="H12" s="12">
        <x:v>3</x:v>
      </x:c>
      <x:c r="I12" s="12"/>
      <x:c r="J12" s="12"/>
      <x:c r="K12" s="12"/>
      <x:c r="L12" s="12"/>
      <x:c r="M12" s="12"/>
      <x:c r="N12" s="12"/>
      <x:c r="P12" s="56">
        <x:f>SUM(C12:N12)</x:f>
        <x:v>3.5</x:v>
      </x:c>
    </x:row>
    <x:row r="13">
      <x:c r="B13" s="9" t="s">
        <x:v>40</x:v>
      </x:c>
      <x:c r="C13" s="12"/>
      <x:c r="D13" s="12"/>
      <x:c r="E13" s="12"/>
      <x:c r="F13" s="12"/>
      <x:c r="G13" s="12"/>
      <x:c r="H13" s="12">
        <x:v>7</x:v>
      </x:c>
      <x:c r="I13" s="12"/>
      <x:c r="J13" s="12"/>
      <x:c r="K13" s="12"/>
      <x:c r="L13" s="12"/>
      <x:c r="M13" s="12"/>
      <x:c r="N13" s="12"/>
      <x:c r="P13" s="56">
        <x:f>SUM(C13:N13)</x:f>
        <x:v>7</x:v>
      </x:c>
    </x:row>
    <x:row r="14">
      <x:c r="B14" s="9" t="s">
        <x:v>17</x:v>
      </x:c>
      <x:c r="C14" s="12"/>
      <x:c r="D14" s="12"/>
      <x:c r="E14" s="12"/>
      <x:c r="F14" s="12"/>
      <x:c r="G14" s="12"/>
      <x:c r="H14" s="12"/>
      <x:c r="I14" s="12"/>
      <x:c r="J14" s="12"/>
      <x:c r="K14" s="12"/>
      <x:c r="L14" s="12"/>
      <x:c r="M14" s="12"/>
      <x:c r="N14" s="12"/>
      <x:c r="P14" s="56">
        <x:f>SUM(C14:N14)</x:f>
        <x:v>0</x:v>
      </x:c>
    </x:row>
    <x:row r="15">
      <x:c r="B15" s="18" t="s">
        <x:v>15</x:v>
      </x:c>
      <x:c r="C15" s="23"/>
      <x:c r="D15" s="23"/>
      <x:c r="E15" s="23"/>
      <x:c r="F15" s="23"/>
      <x:c r="G15" s="23"/>
      <x:c r="H15" s="23"/>
      <x:c r="I15" s="23"/>
      <x:c r="J15" s="23"/>
      <x:c r="K15" s="23"/>
      <x:c r="L15" s="23"/>
      <x:c r="M15" s="23"/>
      <x:c r="N15" s="23"/>
      <x:c r="P15" s="56">
        <x:f>SUM(C15:N15)</x:f>
        <x:v>0</x:v>
      </x:c>
    </x:row>
    <x:row r="16">
      <x:c r="B16" s="31"/>
      <x:c r="C16" s="24"/>
      <x:c r="D16" s="24"/>
      <x:c r="E16" s="24"/>
      <x:c r="F16" s="24"/>
      <x:c r="G16" s="24"/>
      <x:c r="H16" s="24"/>
      <x:c r="I16" s="24"/>
      <x:c r="J16" s="24"/>
      <x:c r="K16" s="24"/>
      <x:c r="L16" s="24"/>
      <x:c r="M16" s="24"/>
      <x:c r="N16" s="24"/>
      <x:c r="P16" s="51"/>
    </x:row>
    <x:row r="17">
      <x:c r="B17" s="6" t="s">
        <x:v>0</x:v>
      </x:c>
      <x:c r="C17" s="7"/>
      <x:c r="D17" s="7"/>
      <x:c r="E17" s="7"/>
      <x:c r="F17" s="25"/>
      <x:c r="G17" s="7"/>
      <x:c r="H17" s="25"/>
      <x:c r="I17" s="7"/>
      <x:c r="J17" s="25"/>
      <x:c r="K17" s="7"/>
      <x:c r="L17" s="25"/>
      <x:c r="M17" s="7"/>
      <x:c r="N17" s="25"/>
      <x:c r="P17" s="52"/>
    </x:row>
    <x:row r="18">
      <x:c r="B18" s="9" t="s">
        <x:v>6</x:v>
      </x:c>
      <x:c r="C18" s="10">
        <x:f>C11*Params!$C$5*(1-Params!$C$3)-Params!$C$4</x:f>
        <x:v>10449.800000000001</x:v>
      </x:c>
      <x:c r="D18" s="10">
        <x:f>D11*Params!$C$5*(1-Params!$C$3)-Params!$C$4</x:f>
        <x:v>9493</x:v>
      </x:c>
      <x:c r="E18" s="10">
        <x:f>E11*Params!$C$5*(1-Params!$C$3)-Params!$C$4</x:f>
        <x:v>10928.2</x:v>
      </x:c>
      <x:c r="F18" s="10">
        <x:f>F11*Params!$C$5*(1-Params!$C$3)-Params!$C$4</x:f>
        <x:v>9014.6</x:v>
      </x:c>
      <x:c r="G18" s="10">
        <x:f>G11*Params!$C$5*(1-Params!$C$3)-Params!$C$4</x:f>
        <x:v>8775.4</x:v>
      </x:c>
      <x:c r="H18" s="10">
        <x:f>H11*Params!$C$5*(1-Params!$C$3)-Params!$C$4</x:f>
        <x:v>5665.8</x:v>
      </x:c>
      <x:c r="I18" s="10">
        <x:f>I11*Params!$C$5*(1-Params!$C$3)-Params!$C$4</x:f>
        <x:v>9493</x:v>
      </x:c>
      <x:c r="J18" s="10">
        <x:f>J11*Params!$C$5*(1-Params!$C$3)-Params!$C$4</x:f>
      </x:c>
      <x:c r="K18" s="10"/>
      <x:c r="L18" s="10"/>
      <x:c r="M18" s="10"/>
      <x:c r="N18" s="10"/>
      <x:c r="O18" s="4"/>
      <x:c r="P18" s="41">
        <x:f>SUM(C18:N18)</x:f>
        <x:v>63819.80000000001</x:v>
      </x:c>
    </x:row>
    <x:row r="19">
      <x:c r="B19" s="9" t="s">
        <x:v>15</x:v>
      </x:c>
      <x:c r="C19" s="10"/>
      <x:c r="D19" s="10"/>
      <x:c r="E19" s="10"/>
      <x:c r="F19" s="10"/>
      <x:c r="G19" s="10"/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0</x:v>
      </x:c>
    </x:row>
    <x:row r="20">
      <x:c r="B20" s="27" t="s">
        <x:v>2</x:v>
      </x:c>
      <x:c r="C20" s="28">
        <x:f>SUM(C18:C19)</x:f>
      </x:c>
      <x:c r="D20" s="28">
        <x:f>SUM(D18:D19)</x:f>
      </x:c>
      <x:c r="E20" s="28">
        <x:f>SUM(E18:E19)</x:f>
      </x:c>
      <x:c r="F20" s="28">
        <x:f>SUM(F18:F19)</x:f>
      </x:c>
      <x:c r="G20" s="28">
        <x:f>SUM(G18:G19)</x:f>
      </x:c>
      <x:c r="H20" s="28">
        <x:f>SUM(H18:H19)</x:f>
      </x:c>
      <x:c r="I20" s="28">
        <x:f>SUM(I18:I19)</x:f>
      </x:c>
      <x:c r="J20" s="28">
        <x:f>SUM(J18:J19)</x:f>
      </x:c>
      <x:c r="K20" s="28">
        <x:f>SUM(K18:K19)</x:f>
      </x:c>
      <x:c r="L20" s="28">
        <x:f>SUM(L18:L19)</x:f>
      </x:c>
      <x:c r="M20" s="28">
        <x:f>SUM(M18:M19)</x:f>
      </x:c>
      <x:c r="N20" s="28">
        <x:f>SUM(N18:N19)</x:f>
      </x:c>
      <x:c r="O20" s="5"/>
      <x:c r="P20" s="42">
        <x:f>SUM(C20:N20)</x:f>
        <x:v>63819.80000000001</x:v>
      </x:c>
    </x:row>
    <x:row r="21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>
      <x:c r="B23" s="9" t="s">
        <x:v>7</x:v>
      </x:c>
      <x:c r="C23" s="10">
        <x:v>5622.89</x:v>
      </x:c>
      <x:c r="D23" s="10">
        <x:v>5622.89</x:v>
      </x:c>
      <x:c r="E23" s="10">
        <x:v>5622.89</x:v>
      </x:c>
      <x:c r="F23" s="10">
        <x:v>5622.89</x:v>
      </x:c>
      <x:c r="G23" s="10">
        <x:v>5622.89</x:v>
      </x:c>
      <x:c r="H23" s="10">
        <x:v>4750.97</x:v>
      </x:c>
      <x:c r="I23" s="10">
        <x:v>4545.24</x:v>
      </x:c>
      <x:c r="J23" s="10">
        <x:v>4545.24</x:v>
      </x:c>
      <x:c r="K23" s="10"/>
      <x:c r="L23" s="10"/>
      <x:c r="M23" s="10"/>
      <x:c r="N23" s="10"/>
      <x:c r="O23" s="4"/>
      <x:c r="P23" s="43">
        <x:f>SUM(C23:N23)</x:f>
        <x:v>37410.659999999996</x:v>
      </x:c>
    </x:row>
    <x:row r="24">
      <x:c r="B24" s="9" t="s">
        <x:v>8</x:v>
      </x:c>
      <x:c r="C24" s="10">
        <x:f>1140.88+2271.14</x:f>
        <x:v>3412.02</x:v>
      </x:c>
      <x:c r="D24" s="10">
        <x:f>1140.88+2271.14</x:f>
        <x:v>3412.02</x:v>
      </x:c>
      <x:c r="E24" s="10">
        <x:f>1140.88+2271.14</x:f>
        <x:v>3412.02</x:v>
      </x:c>
      <x:c r="F24" s="10">
        <x:f>1140.88+2271.14</x:f>
        <x:v>3412.02</x:v>
      </x:c>
      <x:c r="G24" s="10">
        <x:f>1140.88+2273.92</x:f>
        <x:v>3414.8</x:v>
      </x:c>
      <x:c r="H24" s="10">
        <x:f>1031.41+1899.37</x:f>
        <x:v>2930.7799999999997</x:v>
      </x:c>
      <x:c r="I24" s="10">
        <x:f>1105.25+2272.53</x:f>
        <x:v>3377.78</x:v>
      </x:c>
      <x:c r="J24" s="10">
        <x:f>1105.25+2272.53</x:f>
      </x:c>
      <x:c r="K24" s="10"/>
      <x:c r="L24" s="10"/>
      <x:c r="M24" s="10"/>
      <x:c r="N24" s="10"/>
      <x:c r="O24" s="4"/>
      <x:c r="P24" s="43">
        <x:f>SUM(C24:N24)</x:f>
        <x:v>23371.44</x:v>
      </x:c>
    </x:row>
    <x:row r="25">
      <x:c r="B25" s="63" t="s">
        <x:v>39</x:v>
      </x:c>
      <x:c r="C25" s="64"/>
      <x:c r="D25" s="64">
        <x:v>1340.83</x:v>
      </x:c>
      <x:c r="E25" s="64"/>
      <x:c r="F25" s="64"/>
      <x:c r="G25" s="64"/>
      <x:c r="H25" s="64"/>
      <x:c r="I25" s="64">
        <x:v>169.08</x:v>
      </x:c>
      <x:c r="J25" s="64">
        <x:v>2332.5</x:v>
      </x:c>
      <x:c r="K25" s="64"/>
      <x:c r="L25" s="64"/>
      <x:c r="M25" s="64"/>
      <x:c r="N25" s="64"/>
      <x:c r="O25" s="4"/>
      <x:c r="P25" s="43">
        <x:f>SUM(C25:N25)</x:f>
        <x:v>3842.41</x:v>
      </x:c>
    </x:row>
    <x:row r="26">
      <x:c r="B26" s="8" t="s">
        <x:v>3</x:v>
      </x:c>
      <x:c r="C26" s="44">
        <x:f>SUM(C23:C25)</x:f>
      </x:c>
      <x:c r="D26" s="44">
        <x:f>SUM(D23:D25)</x:f>
      </x:c>
      <x:c r="E26" s="44">
        <x:f>SUM(E23:E25)</x:f>
      </x:c>
      <x:c r="F26" s="44">
        <x:f>SUM(F23:F25)</x:f>
      </x:c>
      <x:c r="G26" s="44">
        <x:f>SUM(G23:G25)</x:f>
      </x:c>
      <x:c r="H26" s="44">
        <x:f>SUM(H23:H25)</x:f>
      </x:c>
      <x:c r="I26" s="44">
        <x:f>SUM(I23:I25)</x:f>
      </x:c>
      <x:c r="J26" s="44">
        <x:f>SUM(J23:J25)</x:f>
      </x:c>
      <x:c r="K26" s="44">
        <x:f>SUM(K23:K25)</x:f>
      </x:c>
      <x:c r="L26" s="44">
        <x:f>SUM(L23:L25)</x:f>
      </x:c>
      <x:c r="M26" s="44">
        <x:f>SUM(M23:M25)</x:f>
      </x:c>
      <x:c r="N26" s="44">
        <x:f>SUM(N23:N25)</x:f>
      </x:c>
      <x:c r="O26" s="4"/>
      <x:c r="P26" s="58">
        <x:f>SUM(C26:N26)</x:f>
        <x:v>64624.51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C20-C26</x:f>
      </x:c>
      <x:c r="D28" s="47">
        <x:f>D20-D26</x:f>
      </x:c>
      <x:c r="E28" s="47">
        <x:f>E20-E26</x:f>
      </x:c>
      <x:c r="F28" s="47">
        <x:f>F20-F26</x:f>
      </x:c>
      <x:c r="G28" s="47">
        <x:f>G20-G26</x:f>
      </x:c>
      <x:c r="H28" s="47">
        <x:f>H20-H26</x:f>
      </x:c>
      <x:c r="I28" s="47">
        <x:f>I20-I26</x:f>
      </x:c>
      <x:c r="J28" s="47">
        <x:f>J20-J26</x:f>
      </x:c>
      <x:c r="K28" s="47">
        <x:f>K20-K26</x:f>
      </x:c>
      <x:c r="L28" s="47">
        <x:f>L20-L26</x:f>
      </x:c>
      <x:c r="M28" s="47">
        <x:f>M20-M26</x:f>
      </x:c>
      <x:c r="N28" s="47">
        <x:f>N20-N26</x:f>
      </x:c>
      <x:c r="P28" s="57">
        <x:f>SUM(C28:N28)</x:f>
        <x:v>-804.7099999999982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38</x:v>
      </x:c>
      <x:c r="C5" s="33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SUM('2022'!P26,'2023'!P28)</x:f>
        <x:v>859.87000000000216</x:v>
      </x:c>
    </x:row>
    <x:row r="4" spans="2:3" ht="16.899999999999999" customHeight="1" x14ac:dyDescent="0.45">
      <x:c r="B4" s="38" t="s">
        <x:v>37</x:v>
      </x:c>
      <x:c r="C4" s="40">
        <x:f>'2022'!P12+'2023'!P12</x:f>
        <x:v>3.5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2023-09-01T12:58:34Z</dcterms:modified>
</cp:coreProperties>
</file>