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FE7F4EAB-011C-4A69-81B0-079C63B08B4F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26" i="14" l="1"/>
  <c r="J26" i="14"/>
  <c r="K26" i="14"/>
  <c r="L26" i="14"/>
  <c r="M26" i="14"/>
  <c r="N26" i="14"/>
  <c r="C26" i="14"/>
  <c r="D26" i="14"/>
  <c r="E26" i="14"/>
  <c r="F26" i="14"/>
  <c r="G26" i="14"/>
  <c r="H26" i="14"/>
  <c r="P31" i="14"/>
  <c r="P30" i="14"/>
  <c r="N28" i="14"/>
  <c r="M28" i="14"/>
  <c r="L28" i="14"/>
  <c r="D28" i="14"/>
  <c r="H25" i="14"/>
  <c r="P25" i="14" s="1"/>
  <c r="P24" i="14"/>
  <c r="J23" i="14"/>
  <c r="I23" i="14"/>
  <c r="H23" i="14"/>
  <c r="G23" i="14"/>
  <c r="F23" i="14"/>
  <c r="E23" i="14"/>
  <c r="P23" i="14" s="1"/>
  <c r="P22" i="14"/>
  <c r="N19" i="14"/>
  <c r="M19" i="14"/>
  <c r="L19" i="14"/>
  <c r="K19" i="14"/>
  <c r="K28" i="14" s="1"/>
  <c r="J19" i="14"/>
  <c r="I19" i="14"/>
  <c r="I28" i="14" s="1"/>
  <c r="D19" i="14"/>
  <c r="C19" i="14"/>
  <c r="C28" i="14" s="1"/>
  <c r="P18" i="14"/>
  <c r="P17" i="14"/>
  <c r="J17" i="14"/>
  <c r="I17" i="14"/>
  <c r="H17" i="14"/>
  <c r="H19" i="14" s="1"/>
  <c r="G17" i="14"/>
  <c r="G19" i="14" s="1"/>
  <c r="F17" i="14"/>
  <c r="F19" i="14" s="1"/>
  <c r="F28" i="14" s="1"/>
  <c r="E17" i="14"/>
  <c r="E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J28" i="14" l="1"/>
  <c r="H28" i="14"/>
  <c r="G28" i="14"/>
  <c r="P26" i="14"/>
  <c r="P19" i="14"/>
  <c r="E28" i="14" l="1"/>
  <c r="P28" i="14" s="1"/>
  <c r="C3" i="13" s="1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<sst xmlns="http://schemas.openxmlformats.org/spreadsheetml/2006/main" count="44" uniqueCount="43">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</sst>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tabSelected="1" workbookViewId="0">
      <selection activeCell="N23" sqref="N2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10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/>
      <c r="L6" s="37"/>
      <c r="M6" s="37"/>
      <c r="N6" s="37"/>
      <c r="O6" s="36"/>
      <c r="P6" s="57">
        <f>SUM(C6:N6)</f>
        <v>105</v>
      </c>
    </row>
    <row r="7" spans="2:16" x14ac:dyDescent="0.45">
      <c r="B7" s="9" t="s">
        <v>21</v>
      </c>
      <c r="C7" s="37"/>
      <c r="D7" s="37"/>
      <c r="E7" s="37">
        <v>10</v>
      </c>
      <c r="F7" s="37">
        <v>19</v>
      </c>
      <c r="G7" s="37">
        <v>18</v>
      </c>
      <c r="H7" s="37">
        <v>17</v>
      </c>
      <c r="I7" s="37">
        <v>15</v>
      </c>
      <c r="J7" s="37">
        <v>17</v>
      </c>
      <c r="K7" s="37"/>
      <c r="L7" s="37"/>
      <c r="M7" s="37"/>
      <c r="N7" s="37"/>
      <c r="O7" s="36"/>
      <c r="P7" s="57">
        <f>SUM(C7:N7)</f>
        <v>96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-2</v>
      </c>
      <c r="I8" s="63">
        <f t="shared" si="0"/>
        <v>-4</v>
      </c>
      <c r="J8" s="63">
        <f t="shared" si="0"/>
        <v>-2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-9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10</v>
      </c>
      <c r="F11" s="11">
        <v>19</v>
      </c>
      <c r="G11" s="11">
        <v>18</v>
      </c>
      <c r="H11" s="11">
        <v>17</v>
      </c>
      <c r="I11" s="11">
        <v>15</v>
      </c>
      <c r="J11" s="11">
        <v>17</v>
      </c>
      <c r="K11" s="11"/>
      <c r="L11" s="11"/>
      <c r="M11" s="11"/>
      <c r="N11" s="11"/>
      <c r="P11" s="58">
        <f>SUM(C11:N11)</f>
        <v>96</v>
      </c>
    </row>
    <row r="12" spans="2:16" x14ac:dyDescent="0.45">
      <c r="B12" s="9" t="s">
        <v>16</v>
      </c>
      <c r="C12" s="12"/>
      <c r="D12" s="12"/>
      <c r="E12" s="12"/>
      <c r="F12" s="12"/>
      <c r="G12" s="12">
        <v>1</v>
      </c>
      <c r="H12" s="12">
        <v>5</v>
      </c>
      <c r="I12" s="12">
        <v>5</v>
      </c>
      <c r="J12" s="12">
        <v>5</v>
      </c>
      <c r="K12" s="12"/>
      <c r="L12" s="12"/>
      <c r="M12" s="12"/>
      <c r="N12" s="12"/>
      <c r="P12" s="58">
        <f>SUM(C12:N12)</f>
        <v>16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/>
      <c r="N14" s="23"/>
      <c r="P14" s="58">
        <f>SUM(C14:N14)</f>
        <v>1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5353</v>
      </c>
      <c r="F17" s="10">
        <f>F11*Params!$C$5*(1-Params!$C$3)-Params!$C$4</f>
        <v>10238.200000000001</v>
      </c>
      <c r="G17" s="10">
        <f>G11*Params!$C$5*(1-Params!$C$3)-Params!$C$4</f>
        <v>9695.4</v>
      </c>
      <c r="H17" s="10">
        <f>H11*Params!$C$5*(1-Params!$C$3)-Params!$C$4</f>
        <v>9152.6</v>
      </c>
      <c r="I17" s="10">
        <f>I11*Params!$C$5*(1-Params!$C$3)-Params!$C$4</f>
        <v>8067</v>
      </c>
      <c r="J17" s="10">
        <f>J11*Params!$C$5*(1-Params!$C$3)-Params!$C$4</f>
        <v>9152.6</v>
      </c>
      <c r="K17" s="10"/>
      <c r="L17" s="10"/>
      <c r="M17" s="10"/>
      <c r="N17" s="10"/>
      <c r="O17" s="4"/>
      <c r="P17" s="41">
        <f>SUM(C17:N17)</f>
        <v>51658.799999999996</v>
      </c>
    </row>
    <row r="18" spans="2:16" x14ac:dyDescent="0.45">
      <c r="B18" s="9" t="s">
        <v>15</v>
      </c>
      <c r="C18" s="10"/>
      <c r="D18" s="10"/>
      <c r="E18" s="10"/>
      <c r="F18" s="10">
        <v>354</v>
      </c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354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5353</v>
      </c>
      <c r="F19" s="28">
        <f t="shared" si="1"/>
        <v>10592.2</v>
      </c>
      <c r="G19" s="28">
        <f t="shared" si="1"/>
        <v>9695.4</v>
      </c>
      <c r="H19" s="28">
        <f t="shared" si="1"/>
        <v>9152.6</v>
      </c>
      <c r="I19" s="28">
        <f t="shared" si="1"/>
        <v>8067</v>
      </c>
      <c r="J19" s="28">
        <f t="shared" si="1"/>
        <v>9152.6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52012.799999999996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2825.52</v>
      </c>
      <c r="F22" s="10">
        <v>6131.43</v>
      </c>
      <c r="G22" s="10">
        <v>6131.43</v>
      </c>
      <c r="H22" s="10">
        <v>6131.43</v>
      </c>
      <c r="I22" s="10">
        <v>6221.8</v>
      </c>
      <c r="J22" s="10">
        <v>6131.43</v>
      </c>
      <c r="K22" s="10"/>
      <c r="L22" s="10"/>
      <c r="M22" s="10"/>
      <c r="N22" s="10"/>
      <c r="O22" s="4"/>
      <c r="P22" s="43">
        <f>SUM(C22:N22)</f>
        <v>33573.040000000001</v>
      </c>
    </row>
    <row r="23" spans="2:16" x14ac:dyDescent="0.45">
      <c r="B23" s="9" t="s">
        <v>8</v>
      </c>
      <c r="C23" s="10"/>
      <c r="D23" s="10"/>
      <c r="E23" s="10">
        <f>601.06+1184.43</f>
        <v>1785.49</v>
      </c>
      <c r="F23" s="10">
        <f>1254.74+2511.56</f>
        <v>3766.3</v>
      </c>
      <c r="G23" s="10">
        <f>1254.74+2514.64</f>
        <v>3769.38</v>
      </c>
      <c r="H23" s="10">
        <f>1254.74+2515.74</f>
        <v>3770.4799999999996</v>
      </c>
      <c r="I23" s="10">
        <f>1275.07+2563.94</f>
        <v>3839.01</v>
      </c>
      <c r="J23" s="10">
        <f>1254.74+2526.24</f>
        <v>3780.9799999999996</v>
      </c>
      <c r="K23" s="10"/>
      <c r="L23" s="10"/>
      <c r="M23" s="10"/>
      <c r="N23" s="10"/>
      <c r="O23" s="4"/>
      <c r="P23" s="43">
        <f>SUM(C23:N23)</f>
        <v>20711.64</v>
      </c>
    </row>
    <row r="24" spans="2:16" x14ac:dyDescent="0.45">
      <c r="B24" s="55" t="s">
        <v>40</v>
      </c>
      <c r="C24" s="10"/>
      <c r="D24" s="10"/>
      <c r="E24" s="10">
        <v>212.2</v>
      </c>
      <c r="F24" s="10">
        <v>324.58</v>
      </c>
      <c r="G24" s="10">
        <v>312.76</v>
      </c>
      <c r="H24" s="10">
        <v>300.94</v>
      </c>
      <c r="I24" s="10">
        <v>277.3</v>
      </c>
      <c r="J24" s="10">
        <v>300.94</v>
      </c>
      <c r="K24" s="10"/>
      <c r="L24" s="10"/>
      <c r="M24" s="10"/>
      <c r="N24" s="10"/>
      <c r="O24" s="4"/>
      <c r="P24" s="43">
        <f>SUM(C24:N24)</f>
        <v>1728.72</v>
      </c>
    </row>
    <row r="25" spans="2:16" x14ac:dyDescent="0.45">
      <c r="B25" s="55" t="s">
        <v>42</v>
      </c>
      <c r="C25" s="64"/>
      <c r="D25" s="64"/>
      <c r="E25" s="64"/>
      <c r="F25" s="64"/>
      <c r="G25" s="64"/>
      <c r="H25" s="64">
        <f>133.33+374.17</f>
        <v>507.5</v>
      </c>
      <c r="I25" s="64"/>
      <c r="J25" s="64"/>
      <c r="K25" s="64"/>
      <c r="L25" s="64"/>
      <c r="M25" s="64"/>
      <c r="N25" s="64"/>
      <c r="O25" s="4"/>
      <c r="P25" s="43">
        <f>SUM(C25:N25)</f>
        <v>507.5</v>
      </c>
    </row>
    <row r="26" spans="2:16" x14ac:dyDescent="0.45">
      <c r="B26" s="8" t="s">
        <v>3</v>
      </c>
      <c r="C26" s="44">
        <f t="shared" ref="C26:G26" si="2">SUM(C22:C25)</f>
        <v>0</v>
      </c>
      <c r="D26" s="44">
        <f t="shared" si="2"/>
        <v>0</v>
      </c>
      <c r="E26" s="44">
        <f t="shared" si="2"/>
        <v>4823.21</v>
      </c>
      <c r="F26" s="44">
        <f t="shared" si="2"/>
        <v>10222.31</v>
      </c>
      <c r="G26" s="44">
        <f t="shared" si="2"/>
        <v>10213.570000000002</v>
      </c>
      <c r="H26" s="44">
        <f>SUM(H22:H25)</f>
        <v>10710.35</v>
      </c>
      <c r="I26" s="44">
        <f t="shared" ref="I26" si="3">SUM(I22:I25)</f>
        <v>10338.11</v>
      </c>
      <c r="J26" s="44">
        <f t="shared" ref="J26" si="4">SUM(J22:J25)</f>
        <v>10213.35</v>
      </c>
      <c r="K26" s="44">
        <f t="shared" ref="K26" si="5">SUM(K22:K25)</f>
        <v>0</v>
      </c>
      <c r="L26" s="44">
        <f t="shared" ref="L26" si="6">SUM(L22:L25)</f>
        <v>0</v>
      </c>
      <c r="M26" s="44">
        <f t="shared" ref="M26" si="7">SUM(M22:M25)</f>
        <v>0</v>
      </c>
      <c r="N26" s="44">
        <f>SUM(N22:N25)</f>
        <v>0</v>
      </c>
      <c r="O26" s="4"/>
      <c r="P26" s="60">
        <f>SUM(C26:N26)</f>
        <v>56520.9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8">C19-C26</f>
        <v>0</v>
      </c>
      <c r="D28" s="47">
        <f t="shared" si="8"/>
        <v>0</v>
      </c>
      <c r="E28" s="47">
        <f t="shared" si="8"/>
        <v>529.79</v>
      </c>
      <c r="F28" s="47">
        <f t="shared" si="8"/>
        <v>369.89000000000124</v>
      </c>
      <c r="G28" s="47">
        <f t="shared" si="8"/>
        <v>-518.17000000000189</v>
      </c>
      <c r="H28" s="47">
        <f t="shared" si="8"/>
        <v>-1557.75</v>
      </c>
      <c r="I28" s="47">
        <f t="shared" si="8"/>
        <v>-2271.1100000000006</v>
      </c>
      <c r="J28" s="47">
        <f t="shared" si="8"/>
        <v>-1060.75</v>
      </c>
      <c r="K28" s="47">
        <f t="shared" si="8"/>
        <v>0</v>
      </c>
      <c r="L28" s="47">
        <f t="shared" si="8"/>
        <v>0</v>
      </c>
      <c r="M28" s="47">
        <f t="shared" si="8"/>
        <v>0</v>
      </c>
      <c r="N28" s="47">
        <f t="shared" si="8"/>
        <v>0</v>
      </c>
      <c r="P28" s="59">
        <f>SUM(C28:N28)</f>
        <v>-4508.1000000000013</v>
      </c>
    </row>
    <row r="30" spans="2:16" x14ac:dyDescent="0.45">
      <c r="B30" s="62" t="s">
        <v>37</v>
      </c>
      <c r="C30" s="54"/>
      <c r="D30" s="54"/>
      <c r="E30" s="54">
        <v>300</v>
      </c>
      <c r="F30" s="54">
        <v>570</v>
      </c>
      <c r="G30" s="54">
        <v>540</v>
      </c>
      <c r="H30" s="54">
        <v>510</v>
      </c>
      <c r="I30" s="54">
        <v>450</v>
      </c>
      <c r="J30" s="54">
        <v>510</v>
      </c>
      <c r="K30" s="54"/>
      <c r="L30" s="54"/>
      <c r="M30" s="54"/>
      <c r="N30" s="54"/>
      <c r="P30" s="61">
        <f>SUM(C30:N30)</f>
        <v>2880</v>
      </c>
    </row>
    <row r="31" spans="2:16" x14ac:dyDescent="0.45">
      <c r="B31" s="62" t="s">
        <v>38</v>
      </c>
      <c r="C31" s="54"/>
      <c r="D31" s="54"/>
      <c r="E31" s="54">
        <v>212.2</v>
      </c>
      <c r="F31" s="54">
        <v>324.58</v>
      </c>
      <c r="G31" s="54">
        <v>312.76</v>
      </c>
      <c r="H31" s="54">
        <v>300.94</v>
      </c>
      <c r="I31" s="54">
        <v>277.3</v>
      </c>
      <c r="J31" s="54">
        <v>300.94</v>
      </c>
      <c r="K31" s="54"/>
      <c r="L31" s="54"/>
      <c r="M31" s="54"/>
      <c r="N31" s="54"/>
      <c r="P31" s="61">
        <f>SUM(C31:N31)</f>
        <v>1728.72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12" sqref="C12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SUM('2023'!P28)</f>
        <v>-4508.1000000000013</v>
      </c>
    </row>
    <row r="4" spans="2:3" ht="16.899999999999999" customHeight="1" x14ac:dyDescent="0.45">
      <c r="B4" s="38" t="s">
        <v>39</v>
      </c>
      <c r="C4" s="40">
        <f>'2023'!P12</f>
        <v>16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2023-09-04T14:16:16Z</dcterms:modified>
</cp:coreProperties>
</file>