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82D54DD8-D670-45EE-8EA5-464CA8BAF83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M27" i="14"/>
  <c r="L27" i="14"/>
  <c r="N25" i="14"/>
  <c r="M25" i="14"/>
  <c r="L25" i="14"/>
  <c r="K25" i="14"/>
  <c r="J25" i="14"/>
  <c r="I25" i="14"/>
  <c r="E25" i="14"/>
  <c r="P24" i="14"/>
  <c r="J23" i="14"/>
  <c r="I23" i="14"/>
  <c r="H23" i="14"/>
  <c r="H25" i="14" s="1"/>
  <c r="G23" i="14"/>
  <c r="G25" i="14" s="1"/>
  <c r="F23" i="14"/>
  <c r="F25" i="14" s="1"/>
  <c r="E23" i="14"/>
  <c r="D23" i="14"/>
  <c r="D25" i="14" s="1"/>
  <c r="C23" i="14"/>
  <c r="C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P18" i="14"/>
  <c r="J17" i="14"/>
  <c r="I17" i="14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E27" i="14" s="1"/>
  <c r="D17" i="14"/>
  <c r="D19" i="14" s="1"/>
  <c r="D27" i="14" s="1"/>
  <c r="C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5" i="14" l="1"/>
  <c r="P23" i="14"/>
  <c r="C19" i="14"/>
  <c r="C27" i="14" l="1"/>
  <c r="P27" i="14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<sst xmlns="http://schemas.openxmlformats.org/spreadsheetml/2006/main" count="45" uniqueCount="44">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</sst>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tabSelected="1" workbookViewId="0">
      <selection activeCell="K13" sqref="K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/>
      <c r="L7" s="37"/>
      <c r="M7" s="37"/>
      <c r="N7" s="37"/>
      <c r="O7" s="36"/>
      <c r="P7" s="58">
        <f>SUM(C7:N7)</f>
        <v>140.5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-11.5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/>
      <c r="L11" s="11"/>
      <c r="M11" s="11"/>
      <c r="N11" s="11"/>
      <c r="P11" s="59">
        <f>SUM(C11:N11)</f>
        <v>139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/>
      <c r="M12" s="12"/>
      <c r="N12" s="12"/>
      <c r="P12" s="59">
        <f>SUM(C12:N12)</f>
        <v>27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P13" s="59">
        <f>SUM(C13:N13)</f>
        <v>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>
        <f>D11*Params!$C$5*(1-Params!$C$3)-Params!$C$4</f>
        <v>9493</v>
      </c>
      <c r="E17" s="10">
        <f>E11*Params!$C$5*(1-Params!$C$3)-Params!$C$4</f>
        <v>9732.2000000000007</v>
      </c>
      <c r="F17" s="10">
        <f>F11*Params!$C$5*(1-Params!$C$3)-Params!$C$4</f>
        <v>8536.2000000000007</v>
      </c>
      <c r="G17" s="10">
        <f>G11*Params!$C$5*(1-Params!$C$3)-Params!$C$4</f>
        <v>5426.6</v>
      </c>
      <c r="H17" s="10">
        <f>H11*Params!$C$5*(1-Params!$C$3)-Params!$C$4</f>
        <v>3513</v>
      </c>
      <c r="I17" s="10">
        <f>I11*Params!$C$5*(1-Params!$C$3)-Params!$C$4</f>
        <v>9014.6</v>
      </c>
      <c r="J17" s="10">
        <f>J11*Params!$C$5*(1-Params!$C$3)-Params!$C$4</f>
        <v>9971.4</v>
      </c>
      <c r="K17" s="10"/>
      <c r="L17" s="10"/>
      <c r="M17" s="10"/>
      <c r="N17" s="10"/>
      <c r="O17" s="4"/>
      <c r="P17" s="41">
        <f>SUM(C17:N17)</f>
        <v>65897.599999999991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9493</v>
      </c>
      <c r="E19" s="28">
        <f t="shared" si="1"/>
        <v>9732.2000000000007</v>
      </c>
      <c r="F19" s="28">
        <f t="shared" si="1"/>
        <v>8536.2000000000007</v>
      </c>
      <c r="G19" s="28">
        <f t="shared" si="1"/>
        <v>5426.6</v>
      </c>
      <c r="H19" s="28">
        <f t="shared" si="1"/>
        <v>3513</v>
      </c>
      <c r="I19" s="28">
        <f t="shared" si="1"/>
        <v>9014.6</v>
      </c>
      <c r="J19" s="28">
        <f t="shared" si="1"/>
        <v>9971.4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65897.599999999991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>
        <v>5332.37</v>
      </c>
      <c r="E22" s="10">
        <v>5332.37</v>
      </c>
      <c r="F22" s="10">
        <v>5332.37</v>
      </c>
      <c r="G22" s="10">
        <v>5332.37</v>
      </c>
      <c r="H22" s="10">
        <v>5332.37</v>
      </c>
      <c r="I22" s="10">
        <v>5332.37</v>
      </c>
      <c r="J22" s="10">
        <v>5092.96</v>
      </c>
      <c r="K22" s="10"/>
      <c r="L22" s="10"/>
      <c r="M22" s="10"/>
      <c r="N22" s="10"/>
      <c r="O22" s="4"/>
      <c r="P22" s="43">
        <f>SUM(C22:N22)</f>
        <v>42419.549999999996</v>
      </c>
    </row>
    <row r="23" spans="2:16" x14ac:dyDescent="0.45">
      <c r="B23" s="9" t="s">
        <v>8</v>
      </c>
      <c r="C23" s="10">
        <f>1101.19+2187.37</f>
        <v>3288.56</v>
      </c>
      <c r="D23" s="10">
        <f>1101.19+2188.69</f>
        <v>3289.88</v>
      </c>
      <c r="E23" s="10">
        <f>1101.19+2187.37</f>
        <v>3288.56</v>
      </c>
      <c r="F23" s="10">
        <f>1101.19+2193.94</f>
        <v>3295.13</v>
      </c>
      <c r="G23" s="10">
        <f>1101.19+638.66</f>
        <v>1739.85</v>
      </c>
      <c r="H23" s="10">
        <f>1101.19+1886.77</f>
        <v>2987.96</v>
      </c>
      <c r="I23" s="10">
        <f>1101.19+1905.16</f>
        <v>3006.3500000000004</v>
      </c>
      <c r="J23" s="10">
        <f>1053.82+1788.43</f>
        <v>2842.25</v>
      </c>
      <c r="K23" s="10"/>
      <c r="L23" s="10"/>
      <c r="M23" s="10"/>
      <c r="N23" s="10"/>
      <c r="O23" s="4"/>
      <c r="P23" s="43">
        <f>SUM(C23:N23)</f>
        <v>23738.54</v>
      </c>
    </row>
    <row r="24" spans="2:16" x14ac:dyDescent="0.45">
      <c r="B24" s="55" t="s">
        <v>40</v>
      </c>
      <c r="C24" s="56">
        <v>398.2</v>
      </c>
      <c r="D24" s="56">
        <v>384</v>
      </c>
      <c r="E24" s="56">
        <v>384</v>
      </c>
      <c r="F24" s="56">
        <v>384.24</v>
      </c>
      <c r="G24" s="56">
        <v>294.48</v>
      </c>
      <c r="H24" s="56">
        <v>0</v>
      </c>
      <c r="I24" s="56">
        <v>0</v>
      </c>
      <c r="J24" s="56">
        <v>0</v>
      </c>
      <c r="K24" s="56"/>
      <c r="L24" s="56"/>
      <c r="M24" s="56"/>
      <c r="N24" s="56"/>
      <c r="O24" s="4"/>
      <c r="P24" s="43">
        <f>SUM(C24:N24)</f>
        <v>1844.92</v>
      </c>
    </row>
    <row r="25" spans="2:16" x14ac:dyDescent="0.45">
      <c r="B25" s="8" t="s">
        <v>3</v>
      </c>
      <c r="C25" s="44">
        <f t="shared" ref="C25:N25" si="2">SUM(C22:C24)</f>
        <v>9019.130000000001</v>
      </c>
      <c r="D25" s="44">
        <f t="shared" si="2"/>
        <v>9006.25</v>
      </c>
      <c r="E25" s="44">
        <f t="shared" si="2"/>
        <v>9004.93</v>
      </c>
      <c r="F25" s="44">
        <f t="shared" si="2"/>
        <v>9011.74</v>
      </c>
      <c r="G25" s="44">
        <f t="shared" si="2"/>
        <v>7366.6999999999989</v>
      </c>
      <c r="H25" s="44">
        <f t="shared" si="2"/>
        <v>8320.33</v>
      </c>
      <c r="I25" s="44">
        <f t="shared" si="2"/>
        <v>8338.7200000000012</v>
      </c>
      <c r="J25" s="44">
        <f t="shared" si="2"/>
        <v>7935.21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68003.010000000009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1191.4699999999993</v>
      </c>
      <c r="D27" s="47">
        <f t="shared" si="3"/>
        <v>486.75</v>
      </c>
      <c r="E27" s="47">
        <f t="shared" si="3"/>
        <v>727.27000000000044</v>
      </c>
      <c r="F27" s="47">
        <f t="shared" si="3"/>
        <v>-475.53999999999905</v>
      </c>
      <c r="G27" s="47">
        <f t="shared" si="3"/>
        <v>-1940.0999999999985</v>
      </c>
      <c r="H27" s="47">
        <f t="shared" si="3"/>
        <v>-4807.33</v>
      </c>
      <c r="I27" s="47">
        <f t="shared" si="3"/>
        <v>675.8799999999992</v>
      </c>
      <c r="J27" s="47">
        <f t="shared" si="3"/>
        <v>2036.1899999999996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-2105.4099999999989</v>
      </c>
    </row>
    <row r="29" spans="2:16" x14ac:dyDescent="0.45">
      <c r="B29" s="63" t="s">
        <v>37</v>
      </c>
      <c r="C29" s="54">
        <v>840</v>
      </c>
      <c r="D29" s="54">
        <v>800</v>
      </c>
      <c r="E29" s="54">
        <v>800</v>
      </c>
      <c r="F29" s="54">
        <v>760</v>
      </c>
      <c r="G29" s="54">
        <v>520</v>
      </c>
      <c r="H29" s="54">
        <v>0</v>
      </c>
      <c r="I29" s="54">
        <v>0</v>
      </c>
      <c r="J29" s="54">
        <v>0</v>
      </c>
      <c r="K29" s="54"/>
      <c r="L29" s="54"/>
      <c r="M29" s="54"/>
      <c r="N29" s="54"/>
      <c r="P29" s="62">
        <f>SUM(C29:N29)</f>
        <v>3720</v>
      </c>
    </row>
    <row r="30" spans="2:16" x14ac:dyDescent="0.45">
      <c r="B30" s="63" t="s">
        <v>38</v>
      </c>
      <c r="C30" s="54">
        <v>398.2</v>
      </c>
      <c r="D30" s="54">
        <v>384</v>
      </c>
      <c r="E30" s="54">
        <v>384</v>
      </c>
      <c r="F30" s="54">
        <v>384.24</v>
      </c>
      <c r="G30" s="54">
        <v>294.48</v>
      </c>
      <c r="H30" s="54">
        <v>0</v>
      </c>
      <c r="I30" s="54">
        <v>0</v>
      </c>
      <c r="J30" s="54">
        <v>0</v>
      </c>
      <c r="K30" s="54"/>
      <c r="L30" s="54"/>
      <c r="M30" s="54"/>
      <c r="N30" s="54"/>
      <c r="P30" s="62">
        <f>SUM(C30:N30)</f>
        <v>1844.92</v>
      </c>
    </row>
    <row r="35" spans="2:3" x14ac:dyDescent="0.45">
      <c r="B35" t="s">
        <v>43</v>
      </c>
    </row>
    <row r="37" spans="2:3" x14ac:dyDescent="0.45">
      <c r="B37" s="65" t="s">
        <v>42</v>
      </c>
      <c r="C37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('2023'!P27)</f>
        <v>-2105.4099999999989</v>
      </c>
    </row>
    <row r="4" spans="2:3" ht="16.899999999999999" customHeight="1" x14ac:dyDescent="0.45">
      <c r="B4" s="38" t="s">
        <v>39</v>
      </c>
      <c r="C4" s="40">
        <f>'2023'!P12+15</f>
        <v>42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2023-09-01T14:06:31Z</dcterms:modified>
</cp:coreProperties>
</file>