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x:bookViews>
    <x:workbookView xWindow="-98" yWindow="-98" windowWidth="22695" windowHeight="14475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'2023'!$B$15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'2023'!$B$14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'2023'!$B$17</x:definedName>
    <x:definedName name="ENTREES">#REF!</x:definedName>
    <x:definedName name="ENTREES_ASTREINTE" localSheetId="0">'2022'!$B$18</x:definedName>
    <x:definedName name="ENTREES_ASTREINTE" localSheetId="1">'2023'!$B$19</x:definedName>
    <x:definedName name="ENTREES_ASTREINTE">#REF!</x:definedName>
    <x:definedName name="ENTREES_FACTURE" localSheetId="0">'2022'!$B$17</x:definedName>
    <x:definedName name="ENTREES_FACTURE" localSheetId="1">'2023'!$B$18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'2023'!$B$22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<sst xmlns="http://schemas.openxmlformats.org/spreadsheetml/2006/main" count="80" uniqueCount="43">
  <si>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</si>
  <si>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</si>
  <si>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</si>
  <si>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</si>
  <si>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</si>
  <si>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</si>
  <si>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</si>
  <si>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</si>
  <si>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</si>
  <si>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</si>
  <si>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</si>
  <si>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</si>
  <si>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</si>
  <si>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</si>
  <si>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</si>
  <si>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</si>
  <si>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</si>
  <si>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</si>
  <si>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</si>
  <si>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</si>
  <si>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</si>
  <si>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</si>
  <si>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</si>
  <si>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</si>
  <si>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</si>
  <si>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</si>
  <si>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</si>
  <si>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</si>
  <si>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</si>
  <si>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</si>
  <si>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</si>
  <si>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</si>
  <si>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</si>
  <si>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</si>
  <si>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</si>
  <si>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</si>
  <si>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</si>
  <si>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</si>
  <si>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</si>
  <si>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</si>
  <si>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</si>
  <si>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</si>
  <si>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Maladie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</si>
</sst>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workbookViewId="0">
      <x:selection activeCell="L47" sqref="L4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19</x:v>
      </x:c>
      <x:c r="O6" s="36"/>
      <x:c r="P6" s="58">
        <x:f>SUM(C6:N6)</x:f>
        <x:v>19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-4</x:v>
      </x:c>
      <x:c r="O8" s="36"/>
      <x:c r="P8" s="58">
        <x:f>SUM(C8:N8)</x:f>
        <x:v>-4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6</x:v>
      </x:c>
      <x:c r="P12" s="59">
        <x:f>SUM(C12:N12)</x:f>
        <x:v>6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7515</x:v>
      </x:c>
      <x:c r="O17" s="4"/>
      <x:c r="P17" s="41">
        <x:f>SUM(C17:N17)</x:f>
        <x:v>7515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7515</x:v>
      </x:c>
      <x:c r="O19" s="5"/>
      <x:c r="P19" s="42">
        <x:f>SUM(C19:O19)</x:f>
        <x:v>7515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5483.86</x:v>
      </x:c>
      <x:c r="O22" s="4"/>
      <x:c r="P22" s="43">
        <x:f>SUM(C22:N22)</x:f>
        <x:v>5483.86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1124.35+2244.36</x:f>
        <x:v>3368.71</x:v>
      </x:c>
      <x:c r="O23" s="4"/>
      <x:c r="P23" s="43">
        <x:f>SUM(C23:N23)</x:f>
        <x:v>3368.71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557.95000000000005</x:v>
      </x:c>
      <x:c r="O24" s="4"/>
      <x:c r="P24" s="43">
        <x:f>SUM(C24:N24)</x:f>
        <x:v>557.95000000000005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9410.52</x:v>
      </x:c>
      <x:c r="O25" s="4"/>
      <x:c r="P25" s="61">
        <x:f>SUM(C25:N25)</x:f>
        <x:v>9410.52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-1895.5200000000004</x:v>
      </x:c>
      <x:c r="P27" s="60">
        <x:f>SUM(C27:O27)</x:f>
        <x:v>-1895.5200000000004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1290</x:v>
      </x:c>
      <x:c r="P29" s="62">
        <x:f>SUM(C29:N29)</x:f>
        <x:v>1290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557.95000000000005</x:v>
      </x:c>
      <x:c r="P30" s="62">
        <x:f>SUM(C30:N30)</x:f>
        <x:v>557.95000000000005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1"/>
  <x:sheetViews>
    <x:sheetView tabSelected="1" workbookViewId="0">
      <x:selection activeCell="H23" sqref="H2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8">
        <x:f>SUM(C6:N6)</x:f>
        <x:v>114</x:v>
      </x:c>
    </x:row>
    <x:row r="7">
      <x:c r="B7" s="9" t="s">
        <x:v>21</x:v>
      </x:c>
      <x:c r="C7" s="37">
        <x:v>22</x:v>
      </x:c>
      <x:c r="D7" s="37">
        <x:v>18</x:v>
      </x:c>
      <x:c r="E7" s="37">
        <x:v>20</x:v>
      </x:c>
      <x:c r="F7" s="37">
        <x:v>19</x:v>
      </x:c>
      <x:c r="G7" s="37">
        <x:v>13</x:v>
      </x:c>
      <x:c r="H7" s="37">
        <x:v>16</x:v>
      </x:c>
      <x:c r="I7" s="37">
        <x:v>8</x:v>
      </x:c>
      <x:c r="J7" s="37"/>
      <x:c r="K7" s="37"/>
      <x:c r="L7" s="37"/>
      <x:c r="M7" s="37"/>
      <x:c r="N7" s="37"/>
      <x:c r="O7" s="36"/>
      <x:c r="P7" s="58">
        <x:f>SUM(C7:N7)</x:f>
        <x:v>108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-6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18</x:v>
      </x:c>
      <x:c r="E11" s="11">
        <x:v>20</x:v>
      </x:c>
      <x:c r="F11" s="11">
        <x:v>19</x:v>
      </x:c>
      <x:c r="G11" s="11">
        <x:v>13</x:v>
      </x:c>
      <x:c r="H11" s="11">
        <x:v>16.5</x:v>
      </x:c>
      <x:c r="I11" s="11">
        <x:v>8.5</x:v>
      </x:c>
      <x:c r="J11" s="11"/>
      <x:c r="K11" s="11"/>
      <x:c r="L11" s="11"/>
      <x:c r="M11" s="11"/>
      <x:c r="N11" s="11"/>
      <x:c r="P11" s="59">
        <x:f>SUM(C11:N11)</x:f>
        <x:v>108.5</x:v>
      </x:c>
    </x:row>
    <x:row r="12">
      <x:c r="B12" s="9" t="s">
        <x:v>16</x:v>
      </x:c>
      <x:c r="C12" s="12"/>
      <x:c r="D12" s="12">
        <x:v>2</x:v>
      </x:c>
      <x:c r="E12" s="12">
        <x:v>3</x:v>
      </x:c>
      <x:c r="F12" s="12"/>
      <x:c r="G12" s="12">
        <x:v>6</x:v>
      </x:c>
      <x:c r="H12" s="12">
        <x:v>0.5</x:v>
      </x:c>
      <x:c r="I12" s="12">
        <x:v>11.5</x:v>
      </x:c>
      <x:c r="J12" s="12"/>
      <x:c r="K12" s="12"/>
      <x:c r="L12" s="12"/>
      <x:c r="M12" s="12"/>
      <x:c r="N12" s="12"/>
      <x:c r="P12" s="59">
        <x:f>SUM(C12:N12)</x:f>
        <x:v>11.5</x:v>
      </x:c>
    </x:row>
    <x:row r="13">
      <x:c r="B13" s="9" t="s">
        <x:v>42</x:v>
      </x:c>
      <x:c r="C13" s="12"/>
      <x:c r="D13" s="12"/>
      <x:c r="E13" s="12"/>
      <x:c r="F13" s="12"/>
      <x:c r="G13" s="12"/>
      <x:c r="H13" s="12">
        <x:v>6</x:v>
      </x:c>
      <x:c r="I13" s="12"/>
      <x:c r="J13" s="12"/>
      <x:c r="K13" s="12"/>
      <x:c r="L13" s="12"/>
      <x:c r="M13" s="12"/>
      <x:c r="N13" s="12"/>
      <x:c r="P13" s="59">
        <x:f>SUM(C13:N13)</x:f>
        <x:v>6</x:v>
      </x:c>
    </x:row>
    <x:row r="14">
      <x:c r="B14" s="9" t="s">
        <x:v>17</x:v>
      </x:c>
      <x:c r="C14" s="12"/>
      <x:c r="D14" s="12"/>
      <x:c r="E14" s="12"/>
      <x:c r="F14" s="12"/>
      <x:c r="G14" s="12"/>
      <x:c r="H14" s="12"/>
      <x:c r="I14" s="12"/>
      <x:c r="J14" s="12"/>
      <x:c r="K14" s="12"/>
      <x:c r="L14" s="12"/>
      <x:c r="M14" s="12"/>
      <x:c r="N14" s="12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11057</x:v>
      </x:c>
      <x:c r="D18" s="10">
        <x:f>D11*Params!$C$5*(1-Params!$C$3)-Params!$C$4</x:f>
        <x:v>9033</x:v>
      </x:c>
      <x:c r="E18" s="10">
        <x:f>E11*Params!$C$5*(1-Params!$C$3)-Params!$C$4</x:f>
        <x:v>10045</x:v>
      </x:c>
      <x:c r="F18" s="10">
        <x:f>F11*Params!$C$5*(1-Params!$C$3)-Params!$C$4</x:f>
        <x:v>9539</x:v>
      </x:c>
      <x:c r="G18" s="10">
        <x:f>G11*Params!$C$5*(1-Params!$C$3)-Params!$C$4</x:f>
        <x:v>6503</x:v>
      </x:c>
      <x:c r="H18" s="10">
        <x:f>H11*Params!$C$5*(1-Params!$C$3)-Params!$C$4</x:f>
        <x:v>8274</x:v>
      </x:c>
      <x:c r="I18" s="10">
        <x:f>I11*Params!$C$5*(1-Params!$C$3)-Params!$C$4</x:f>
      </x:c>
      <x:c r="J18" s="10"/>
      <x:c r="K18" s="10"/>
      <x:c r="L18" s="10"/>
      <x:c r="M18" s="10"/>
      <x:c r="N18" s="10"/>
      <x:c r="O18" s="4"/>
      <x:c r="P18" s="41">
        <x:f>SUM(C18:N18)</x:f>
        <x:v>54451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54451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5478.87</x:v>
      </x:c>
      <x:c r="D23" s="10">
        <x:v>5478.87</x:v>
      </x:c>
      <x:c r="E23" s="10">
        <x:v>5478.87</x:v>
      </x:c>
      <x:c r="F23" s="10">
        <x:v>5478.87</x:v>
      </x:c>
      <x:c r="G23" s="10">
        <x:v>5478.87</x:v>
      </x:c>
      <x:c r="H23" s="10">
        <x:v>4248.67</x:v>
      </x:c>
      <x:c r="I23" s="10">
        <x:v>5478.87</x:v>
      </x:c>
      <x:c r="J23" s="10"/>
      <x:c r="K23" s="10"/>
      <x:c r="L23" s="10"/>
      <x:c r="M23" s="10"/>
      <x:c r="N23" s="10"/>
      <x:c r="O23" s="4"/>
      <x:c r="P23" s="43">
        <x:f>SUM(C23:N23)</x:f>
        <x:v>31643.019999999997</x:v>
      </x:c>
    </x:row>
    <x:row r="24">
      <x:c r="B24" s="9" t="s">
        <x:v>8</x:v>
      </x:c>
      <x:c r="C24" s="10">
        <x:f>1129.34+2262.62</x:f>
        <x:v>3391.96</x:v>
      </x:c>
      <x:c r="D24" s="10">
        <x:f>1129.34+2246.84</x:f>
        <x:v>3376.1800000000003</x:v>
      </x:c>
      <x:c r="E24" s="10">
        <x:f>1129.34+2252.09</x:f>
        <x:v>3381.4300000000003</x:v>
      </x:c>
      <x:c r="F24" s="10">
        <x:f>1129.34+2254.73</x:f>
        <x:v>3384.0699999999997</x:v>
      </x:c>
      <x:c r="G24" s="10">
        <x:f>1129.34+2249.59</x:f>
        <x:v>3378.9300000000003</x:v>
      </x:c>
      <x:c r="H24" s="10">
        <x:f>885.9+1772.56</x:f>
        <x:v>2658.46</x:v>
      </x:c>
      <x:c r="I24" s="10">
        <x:f>1129.34+2249.53</x:f>
      </x:c>
      <x:c r="J24" s="10"/>
      <x:c r="K24" s="10"/>
      <x:c r="L24" s="10"/>
      <x:c r="M24" s="10"/>
      <x:c r="N24" s="10"/>
      <x:c r="O24" s="4"/>
      <x:c r="P24" s="43">
        <x:f>SUM(C24:N24)</x:f>
        <x:v>19571.03</x:v>
      </x:c>
    </x:row>
    <x:row r="25">
      <x:c r="B25" s="55" t="s">
        <x:v>40</x:v>
      </x:c>
      <x:c r="C25" s="56">
        <x:v>771.66</x:v>
      </x:c>
      <x:c r="D25" s="56">
        <x:v>649.54</x:v>
      </x:c>
      <x:c r="E25" s="56">
        <x:v>710.6</x:v>
      </x:c>
      <x:c r="F25" s="56">
        <x:v>711.116</x:v>
      </x:c>
      <x:c r="G25" s="56">
        <x:v>518.132</x:v>
      </x:c>
      <x:c r="H25" s="56">
        <x:v>646.788</x:v>
      </x:c>
      <x:c r="I25" s="56">
        <x:v>389.476</x:v>
      </x:c>
      <x:c r="J25" s="56"/>
      <x:c r="K25" s="56"/>
      <x:c r="L25" s="56"/>
      <x:c r="M25" s="56"/>
      <x:c r="N25" s="56"/>
      <x:c r="O25" s="4"/>
      <x:c r="P25" s="43">
        <x:f>SUM(C25:N25)</x:f>
        <x:v>4007.836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61">
        <x:f>SUM(C26:N26)</x:f>
        <x:v>55221.886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60">
        <x:f>SUM(C28:N28)</x:f>
        <x:v>-770.8859999999968</x:v>
      </x:c>
    </x:row>
    <x:row r="30">
      <x:c r="B30" s="63" t="s">
        <x:v>37</x:v>
      </x:c>
      <x:c r="C30" s="54">
        <x:v>1892</x:v>
      </x:c>
      <x:c r="D30" s="54">
        <x:v>1548</x:v>
      </x:c>
      <x:c r="E30" s="54">
        <x:v>1720</x:v>
      </x:c>
      <x:c r="F30" s="54">
        <x:v>1634</x:v>
      </x:c>
      <x:c r="G30" s="54">
        <x:v>1118</x:v>
      </x:c>
      <x:c r="H30" s="54">
        <x:v>1462</x:v>
      </x:c>
      <x:c r="I30" s="54">
        <x:v>774</x:v>
      </x:c>
      <x:c r="J30" s="54"/>
      <x:c r="K30" s="54"/>
      <x:c r="L30" s="54"/>
      <x:c r="M30" s="54"/>
      <x:c r="N30" s="54"/>
      <x:c r="P30" s="62">
        <x:f>SUM(C30:N30)</x:f>
        <x:v>9374</x:v>
      </x:c>
    </x:row>
    <x:row r="31">
      <x:c r="B31" s="63" t="s">
        <x:v>38</x:v>
      </x:c>
      <x:c r="C31" s="54">
        <x:v>771.66</x:v>
      </x:c>
      <x:c r="D31" s="54">
        <x:v>649.54</x:v>
      </x:c>
      <x:c r="E31" s="54">
        <x:v>710.6</x:v>
      </x:c>
      <x:c r="F31" s="54">
        <x:v>711.116</x:v>
      </x:c>
      <x:c r="G31" s="54">
        <x:v>518.132</x:v>
      </x:c>
      <x:c r="H31" s="54">
        <x:v>646.788</x:v>
      </x:c>
      <x:c r="I31" s="54">
        <x:v>389.476</x:v>
      </x:c>
      <x:c r="J31" s="54"/>
      <x:c r="K31" s="54"/>
      <x:c r="L31" s="54"/>
      <x:c r="M31" s="54"/>
      <x:c r="N31" s="54"/>
      <x:c r="P31" s="62">
        <x:f>SUM(C31:N31)</x:f>
        <x:v>4007.836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E9" sqref="E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SUM('2022'!P27)+'2023'!P28</x:f>
        <x:v>-2666.4059999999972</x:v>
      </x:c>
    </x:row>
    <x:row r="4" spans="2:3" ht="16.899999999999999" customHeight="1" x14ac:dyDescent="0.45">
      <x:c r="B4" s="38" t="s">
        <x:v>39</x:v>
      </x:c>
      <x:c r="C4" s="40">
        <x:f>'2022'!P12+'2023'!P12</x:f>
        <x:v>17.5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2023-07-31T16:35:04Z</dcterms:modified>
</cp:coreProperties>
</file>