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PC-HOUDA\Downloads\"/>
    </mc:Choice>
  </mc:AlternateContent>
  <xr:revisionPtr revIDLastSave="0" documentId="13_ncr:1_{87F63701-75B9-45FC-A5FC-D02CC37C0005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2023" sheetId="15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'2023'!$B$28</definedName>
    <definedName name="SORTIES" localSheetId="0">'2023'!$B$22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'2023'!$B$24</definedName>
    <definedName name="SORTIES_CHARGES_SOCIALES_PATRONALES">#REF!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'2023'!$B$23</definedName>
    <definedName name="SORTIES_SALAIRE_NET">#REF!</definedName>
    <definedName name="TOTAL" localSheetId="0">'2023'!$P$3</definedName>
    <definedName name="TOTAL">#REF!</definedName>
    <definedName name="TOTAL_ENTREES" localSheetId="0">'2023'!$B$20</definedName>
    <definedName name="TOTAL_ENTREES">#REF!</definedName>
    <definedName name="TOTAL_SORTIES" localSheetId="0">'2023'!$B$26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E26" i="15" l="1"/>
  <c r="E25" i="15"/>
  <c r="E19" i="15"/>
  <c r="C4" i="13"/>
  <c r="K28" i="15"/>
  <c r="J28" i="15"/>
  <c r="N26" i="15"/>
  <c r="M26" i="15"/>
  <c r="L26" i="15"/>
  <c r="K26" i="15"/>
  <c r="J26" i="15"/>
  <c r="F26" i="15"/>
  <c r="I24" i="15"/>
  <c r="I26" i="15" s="1"/>
  <c r="H24" i="15"/>
  <c r="H26" i="15" s="1"/>
  <c r="G24" i="15"/>
  <c r="G26" i="15" s="1"/>
  <c r="F24" i="15"/>
  <c r="E24" i="15"/>
  <c r="D24" i="15"/>
  <c r="D26" i="15" s="1"/>
  <c r="C24" i="15"/>
  <c r="C26" i="15" s="1"/>
  <c r="P23" i="15"/>
  <c r="N20" i="15"/>
  <c r="N28" i="15" s="1"/>
  <c r="M20" i="15"/>
  <c r="M28" i="15" s="1"/>
  <c r="L20" i="15"/>
  <c r="L28" i="15" s="1"/>
  <c r="K20" i="15"/>
  <c r="J20" i="15"/>
  <c r="P19" i="15"/>
  <c r="P18" i="15"/>
  <c r="I17" i="15"/>
  <c r="I20" i="15" s="1"/>
  <c r="H17" i="15"/>
  <c r="H20" i="15" s="1"/>
  <c r="G17" i="15"/>
  <c r="G20" i="15" s="1"/>
  <c r="G28" i="15" s="1"/>
  <c r="F17" i="15"/>
  <c r="F20" i="15" s="1"/>
  <c r="F28" i="15" s="1"/>
  <c r="E17" i="15"/>
  <c r="E20" i="15" s="1"/>
  <c r="D17" i="15"/>
  <c r="D20" i="15" s="1"/>
  <c r="C17" i="15"/>
  <c r="C20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E28" i="15" l="1"/>
  <c r="P26" i="15"/>
  <c r="H28" i="15"/>
  <c r="I28" i="15"/>
  <c r="C28" i="15"/>
  <c r="P20" i="15"/>
  <c r="D28" i="15"/>
  <c r="P24" i="15"/>
  <c r="P17" i="15"/>
  <c r="P28" i="15" l="1"/>
  <c r="C3" i="13" s="1"/>
</calcChain>
</file>

<file path=xl/sharedStrings.xml><?xml version="1.0" encoding="utf-8"?>
<sst xmlns="http://schemas.openxmlformats.org/spreadsheetml/2006/main" count="42" uniqueCount="40">
  <si>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</si>
  <si>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</si>
  <si>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</si>
  <si>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</si>
  <si>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</si>
  <si>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</si>
  <si>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</si>
  <si>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</si>
  <si>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</si>
  <si>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</si>
  <si>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</si>
  <si>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</si>
  <si>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</si>
  <si>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</si>
  <si>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</si>
  <si>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</si>
  <si>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</si>
  <si>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</si>
  <si>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</si>
  <si>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</si>
  <si>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</si>
  <si>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</si>
  <si>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</si>
  <si>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</si>
  <si>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</si>
  <si>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</si>
  <si>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</si>
  <si>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</si>
  <si>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</si>
  <si>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</si>
  <si>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</si>
  <si>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</si>
  <si>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</si>
  <si>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</si>
  <si>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</si>
  <si>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</si>
  <si>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</si>
  <si>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</si>
  <si>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</si>
  <si>
    <t>Frais refacturé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</si>
</sst>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8"/>
  <sheetViews>
    <sheetView tabSelected="1" topLeftCell="A2" workbookViewId="0">
      <selection activeCell="E27" sqref="E27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2" t="s">
        <v>9</v>
      </c>
    </row>
    <row r="2" spans="2:16" x14ac:dyDescent="0.45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>
        <v>20</v>
      </c>
      <c r="D6" s="56">
        <v>20</v>
      </c>
      <c r="E6" s="56">
        <v>20</v>
      </c>
      <c r="F6" s="33">
        <v>20</v>
      </c>
      <c r="G6" s="33">
        <v>20</v>
      </c>
      <c r="H6" s="33">
        <v>20</v>
      </c>
      <c r="I6" s="33">
        <v>20</v>
      </c>
      <c r="J6" s="33"/>
      <c r="K6" s="33"/>
      <c r="L6" s="33"/>
      <c r="M6" s="33"/>
      <c r="N6" s="33"/>
      <c r="O6" s="31"/>
      <c r="P6" s="52">
        <f>SUM(C6:N6)</f>
        <v>140</v>
      </c>
    </row>
    <row r="7" spans="2:16" x14ac:dyDescent="0.45">
      <c r="B7" s="8" t="s">
        <v>20</v>
      </c>
      <c r="C7" s="33">
        <v>22</v>
      </c>
      <c r="D7" s="33">
        <v>20</v>
      </c>
      <c r="E7" s="33">
        <v>23</v>
      </c>
      <c r="F7" s="33">
        <v>18</v>
      </c>
      <c r="G7" s="33">
        <v>19</v>
      </c>
      <c r="H7" s="33">
        <v>22</v>
      </c>
      <c r="I7" s="33">
        <v>13</v>
      </c>
      <c r="J7" s="33"/>
      <c r="K7" s="33"/>
      <c r="L7" s="33"/>
      <c r="M7" s="33"/>
      <c r="N7" s="33"/>
      <c r="O7" s="31"/>
      <c r="P7" s="52">
        <f>SUM(C7:N7)</f>
        <v>137</v>
      </c>
    </row>
    <row r="8" spans="2:16" x14ac:dyDescent="0.45">
      <c r="B8" s="16" t="s">
        <v>21</v>
      </c>
      <c r="C8" s="32">
        <f t="shared" ref="C8:N8" si="0">C7-C6</f>
        <v>2</v>
      </c>
      <c r="D8" s="32">
        <f t="shared" si="0"/>
        <v>0</v>
      </c>
      <c r="E8" s="32">
        <f t="shared" si="0"/>
        <v>3</v>
      </c>
      <c r="F8" s="32">
        <f t="shared" si="0"/>
        <v>-2</v>
      </c>
      <c r="G8" s="32">
        <f t="shared" si="0"/>
        <v>-1</v>
      </c>
      <c r="H8" s="32">
        <f t="shared" si="0"/>
        <v>2</v>
      </c>
      <c r="I8" s="32">
        <f t="shared" si="0"/>
        <v>-7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-3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>
        <v>22</v>
      </c>
      <c r="D11" s="10">
        <v>20</v>
      </c>
      <c r="E11" s="10">
        <v>23</v>
      </c>
      <c r="F11" s="10">
        <v>18</v>
      </c>
      <c r="G11" s="10">
        <v>19</v>
      </c>
      <c r="H11" s="10">
        <v>22</v>
      </c>
      <c r="I11" s="10">
        <v>13</v>
      </c>
      <c r="J11" s="10"/>
      <c r="K11" s="10"/>
      <c r="L11" s="10"/>
      <c r="M11" s="10"/>
      <c r="N11" s="10"/>
      <c r="P11" s="53">
        <f>SUM(C11:N11)</f>
        <v>137</v>
      </c>
    </row>
    <row r="12" spans="2:16" x14ac:dyDescent="0.45">
      <c r="B12" s="8" t="s">
        <v>15</v>
      </c>
      <c r="C12" s="11"/>
      <c r="D12" s="11"/>
      <c r="E12" s="11"/>
      <c r="F12" s="11">
        <v>1</v>
      </c>
      <c r="G12" s="11"/>
      <c r="H12" s="11"/>
      <c r="I12" s="11">
        <v>7</v>
      </c>
      <c r="J12" s="11"/>
      <c r="K12" s="11"/>
      <c r="L12" s="11"/>
      <c r="M12" s="11"/>
      <c r="N12" s="11"/>
      <c r="P12" s="53">
        <f>SUM(C12:N12)</f>
        <v>8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>
        <f>C11*Params!$C$5*(1-Params!$C$3)-Params!$C$4</f>
        <v>9033</v>
      </c>
      <c r="D17" s="9">
        <f>D11*Params!$C$5*(1-Params!$C$3)-Params!$C$4</f>
        <v>8205</v>
      </c>
      <c r="E17" s="9">
        <f>E11*Params!$C$5*(1-Params!$C$3)-Params!$C$4</f>
        <v>9447</v>
      </c>
      <c r="F17" s="9">
        <f>F11*Params!$C$5*(1-Params!$C$3)-Params!$C$4</f>
        <v>7377</v>
      </c>
      <c r="G17" s="9">
        <f>G11*Params!$C$5*(1-Params!$C$3)-Params!$C$4</f>
        <v>7791</v>
      </c>
      <c r="H17" s="9">
        <f>H11*Params!$C$5*(1-Params!$C$3)-Params!$C$4</f>
        <v>9033</v>
      </c>
      <c r="I17" s="9">
        <f>I11*Params!$C$5*(1-Params!$C$3)-Params!$C$4</f>
        <v>5307</v>
      </c>
      <c r="J17" s="9"/>
      <c r="K17" s="9"/>
      <c r="L17" s="9"/>
      <c r="M17" s="9"/>
      <c r="N17" s="9"/>
      <c r="O17" s="4"/>
      <c r="P17" s="37">
        <f>SUM(C17:N17)</f>
        <v>56193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60" t="s">
        <v>39</v>
      </c>
      <c r="C19" s="61"/>
      <c r="D19" s="61"/>
      <c r="E19" s="61">
        <f>104.6</f>
        <v>104.6</v>
      </c>
      <c r="F19" s="61"/>
      <c r="G19" s="61"/>
      <c r="H19" s="61"/>
      <c r="I19" s="61"/>
      <c r="J19" s="61"/>
      <c r="K19" s="61"/>
      <c r="L19" s="61"/>
      <c r="M19" s="61"/>
      <c r="N19" s="61"/>
      <c r="O19" s="4"/>
      <c r="P19" s="37">
        <f>SUM(C19:N19)</f>
        <v>104.6</v>
      </c>
    </row>
    <row r="20" spans="2:16" x14ac:dyDescent="0.45">
      <c r="B20" s="24" t="s">
        <v>2</v>
      </c>
      <c r="C20" s="25">
        <f t="shared" ref="C20:N20" si="1">SUM(C17:C19)</f>
        <v>9033</v>
      </c>
      <c r="D20" s="25">
        <f t="shared" si="1"/>
        <v>8205</v>
      </c>
      <c r="E20" s="25">
        <f t="shared" si="1"/>
        <v>9551.6</v>
      </c>
      <c r="F20" s="25">
        <f t="shared" si="1"/>
        <v>7377</v>
      </c>
      <c r="G20" s="25">
        <f t="shared" si="1"/>
        <v>7791</v>
      </c>
      <c r="H20" s="25">
        <f t="shared" si="1"/>
        <v>9033</v>
      </c>
      <c r="I20" s="25">
        <f t="shared" si="1"/>
        <v>5307</v>
      </c>
      <c r="J20" s="25">
        <f t="shared" si="1"/>
        <v>0</v>
      </c>
      <c r="K20" s="25">
        <f t="shared" si="1"/>
        <v>0</v>
      </c>
      <c r="L20" s="25">
        <f t="shared" si="1"/>
        <v>0</v>
      </c>
      <c r="M20" s="25">
        <f t="shared" si="1"/>
        <v>0</v>
      </c>
      <c r="N20" s="25">
        <f t="shared" si="1"/>
        <v>0</v>
      </c>
      <c r="O20" s="5"/>
      <c r="P20" s="38">
        <f>SUM(C20:N20)</f>
        <v>56297.599999999999</v>
      </c>
    </row>
    <row r="21" spans="2:16" x14ac:dyDescent="0.45">
      <c r="B21" s="27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5"/>
    </row>
    <row r="22" spans="2:16" x14ac:dyDescent="0.45">
      <c r="B22" s="26" t="s">
        <v>1</v>
      </c>
      <c r="C22" s="59"/>
      <c r="D22" s="59"/>
      <c r="E22" s="59"/>
      <c r="F22" s="28"/>
      <c r="G22" s="59"/>
      <c r="H22" s="28"/>
      <c r="I22" s="59"/>
      <c r="J22" s="28"/>
      <c r="K22" s="59"/>
      <c r="L22" s="28"/>
      <c r="M22" s="59"/>
      <c r="N22" s="28"/>
      <c r="O22" s="4"/>
      <c r="P22" s="50"/>
    </row>
    <row r="23" spans="2:16" x14ac:dyDescent="0.45">
      <c r="B23" s="8" t="s">
        <v>7</v>
      </c>
      <c r="C23" s="9">
        <v>5293.96</v>
      </c>
      <c r="D23" s="9">
        <v>5293.96</v>
      </c>
      <c r="E23" s="9">
        <v>5293.96</v>
      </c>
      <c r="F23" s="9">
        <v>5293.96</v>
      </c>
      <c r="G23" s="9">
        <v>5293.96</v>
      </c>
      <c r="H23" s="9">
        <v>5293.96</v>
      </c>
      <c r="I23" s="9">
        <v>5293.96</v>
      </c>
      <c r="J23" s="9"/>
      <c r="K23" s="9"/>
      <c r="L23" s="9"/>
      <c r="M23" s="9"/>
      <c r="N23" s="9"/>
      <c r="O23" s="4"/>
      <c r="P23" s="39">
        <f>SUM(C23:N23)</f>
        <v>37057.72</v>
      </c>
    </row>
    <row r="24" spans="2:16" x14ac:dyDescent="0.45">
      <c r="B24" s="8" t="s">
        <v>8</v>
      </c>
      <c r="C24" s="9">
        <f>1076.82+1823.08</f>
        <v>2899.8999999999996</v>
      </c>
      <c r="D24" s="9">
        <f>1076.82+1823.08</f>
        <v>2899.8999999999996</v>
      </c>
      <c r="E24" s="9">
        <f>1076.82+1823.08</f>
        <v>2899.8999999999996</v>
      </c>
      <c r="F24" s="9">
        <f>1076.82+1823.08</f>
        <v>2899.8999999999996</v>
      </c>
      <c r="G24" s="9">
        <f>1076.82+1828.34</f>
        <v>2905.16</v>
      </c>
      <c r="H24" s="9">
        <f>1076.82+1824.39</f>
        <v>2901.21</v>
      </c>
      <c r="I24" s="9">
        <f>1076.82+1824.39</f>
        <v>2901.21</v>
      </c>
      <c r="J24" s="9"/>
      <c r="K24" s="9"/>
      <c r="L24" s="9"/>
      <c r="M24" s="9"/>
      <c r="N24" s="9"/>
      <c r="O24" s="4"/>
      <c r="P24" s="39">
        <f>SUM(C24:N24)</f>
        <v>20307.179999999997</v>
      </c>
    </row>
    <row r="25" spans="2:16" x14ac:dyDescent="0.45">
      <c r="B25" s="60" t="s">
        <v>39</v>
      </c>
      <c r="C25" s="61"/>
      <c r="D25" s="61"/>
      <c r="E25" s="61">
        <f>104.6</f>
        <v>104.6</v>
      </c>
      <c r="F25" s="61"/>
      <c r="G25" s="61"/>
      <c r="H25" s="61"/>
      <c r="I25" s="61"/>
      <c r="J25" s="61"/>
      <c r="K25" s="61"/>
      <c r="L25" s="61"/>
      <c r="M25" s="61"/>
      <c r="N25" s="61"/>
      <c r="O25" s="4"/>
      <c r="P25" s="39"/>
    </row>
    <row r="26" spans="2:16" x14ac:dyDescent="0.45">
      <c r="B26" s="7" t="s">
        <v>3</v>
      </c>
      <c r="C26" s="40">
        <f t="shared" ref="C26:N26" si="2">SUM(C23:C24)</f>
        <v>8193.86</v>
      </c>
      <c r="D26" s="40">
        <f t="shared" si="2"/>
        <v>8193.86</v>
      </c>
      <c r="E26" s="40">
        <f>SUM(E23:E25)</f>
        <v>8298.4600000000009</v>
      </c>
      <c r="F26" s="40">
        <f t="shared" si="2"/>
        <v>8193.86</v>
      </c>
      <c r="G26" s="40">
        <f t="shared" si="2"/>
        <v>8199.119999999999</v>
      </c>
      <c r="H26" s="40">
        <f t="shared" si="2"/>
        <v>8195.17</v>
      </c>
      <c r="I26" s="40">
        <f t="shared" si="2"/>
        <v>8195.17</v>
      </c>
      <c r="J26" s="40">
        <f t="shared" si="2"/>
        <v>0</v>
      </c>
      <c r="K26" s="40">
        <f t="shared" si="2"/>
        <v>0</v>
      </c>
      <c r="L26" s="40">
        <f t="shared" si="2"/>
        <v>0</v>
      </c>
      <c r="M26" s="40">
        <f t="shared" si="2"/>
        <v>0</v>
      </c>
      <c r="N26" s="40">
        <f t="shared" si="2"/>
        <v>0</v>
      </c>
      <c r="O26" s="4"/>
      <c r="P26" s="41">
        <f>SUM(C26:N26)</f>
        <v>57469.5</v>
      </c>
    </row>
    <row r="27" spans="2:16" x14ac:dyDescent="0.45">
      <c r="B27" s="4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5"/>
    </row>
    <row r="28" spans="2:16" x14ac:dyDescent="0.45">
      <c r="B28" s="43" t="s">
        <v>25</v>
      </c>
      <c r="C28" s="44">
        <f t="shared" ref="C28:N28" si="3">C20-C26</f>
        <v>839.13999999999942</v>
      </c>
      <c r="D28" s="44">
        <f t="shared" si="3"/>
        <v>11.139999999999418</v>
      </c>
      <c r="E28" s="44">
        <f t="shared" si="3"/>
        <v>1253.1399999999994</v>
      </c>
      <c r="F28" s="44">
        <f t="shared" si="3"/>
        <v>-816.86000000000058</v>
      </c>
      <c r="G28" s="44">
        <f t="shared" si="3"/>
        <v>-408.11999999999898</v>
      </c>
      <c r="H28" s="44">
        <f t="shared" si="3"/>
        <v>837.82999999999993</v>
      </c>
      <c r="I28" s="44">
        <f t="shared" si="3"/>
        <v>-2888.17</v>
      </c>
      <c r="J28" s="44">
        <f t="shared" si="3"/>
        <v>0</v>
      </c>
      <c r="K28" s="44">
        <f t="shared" si="3"/>
        <v>0</v>
      </c>
      <c r="L28" s="44">
        <f t="shared" si="3"/>
        <v>0</v>
      </c>
      <c r="M28" s="44">
        <f t="shared" si="3"/>
        <v>0</v>
      </c>
      <c r="N28" s="44">
        <f t="shared" si="3"/>
        <v>0</v>
      </c>
      <c r="P28" s="54">
        <f>SUM(C28:N28)</f>
        <v>-1171.9000000000015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6" sqref="C6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4" t="s">
        <v>22</v>
      </c>
      <c r="C2" s="65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450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6" t="s">
        <v>23</v>
      </c>
      <c r="C2" s="66"/>
    </row>
    <row r="3" spans="2:3" ht="16.899999999999999" customHeight="1" x14ac:dyDescent="0.45">
      <c r="B3" s="34" t="s">
        <v>24</v>
      </c>
      <c r="C3" s="35">
        <f>'2023'!P28</f>
        <v>-1171.9000000000015</v>
      </c>
    </row>
    <row r="4" spans="2:3" ht="16.899999999999999" customHeight="1" x14ac:dyDescent="0.45">
      <c r="B4" s="34" t="s">
        <v>26</v>
      </c>
      <c r="C4" s="36">
        <f>SUM('2023'!P12)</f>
        <v>8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PC-HOUDA</cp:lastModifiedBy>
  <cp:lastPrinted>2017-08-08T16:51:32Z</cp:lastPrinted>
  <dcterms:created xsi:type="dcterms:W3CDTF">2015-02-05T07:57:27Z</dcterms:created>
  <dcterms:modified xsi:type="dcterms:W3CDTF">2023-08-23T10:56:38Z</dcterms:modified>
</cp:coreProperties>
</file>