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uveau dossier\"/>
    </mc:Choice>
  </mc:AlternateContent>
  <bookViews>
    <workbookView xWindow="0" yWindow="0" windowWidth="28800" windowHeight="15390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62913"/>
  <fileRecoveryPr repairLoad="1"/>
</workbook>
</file>

<file path=xl/calcChain.xml><?xml version="1.0" encoding="utf-8"?>
<calcChain xmlns="http://schemas.openxmlformats.org/spreadsheetml/2006/main">
  <c r="I25" i="15" l="1"/>
  <c r="P33" i="15"/>
  <c r="P32" i="15"/>
  <c r="N30" i="15"/>
  <c r="M30" i="15"/>
  <c r="L30" i="15"/>
  <c r="E30" i="15"/>
  <c r="D30" i="15"/>
  <c r="N28" i="15"/>
  <c r="M28" i="15"/>
  <c r="L28" i="15"/>
  <c r="K28" i="15"/>
  <c r="J28" i="15"/>
  <c r="F28" i="15"/>
  <c r="E28" i="15"/>
  <c r="D28" i="15"/>
  <c r="C28" i="15"/>
  <c r="P27" i="15"/>
  <c r="P26" i="15"/>
  <c r="I26" i="15"/>
  <c r="H26" i="15"/>
  <c r="G26" i="15"/>
  <c r="I24" i="15"/>
  <c r="H24" i="15"/>
  <c r="G24" i="15"/>
  <c r="I23" i="15"/>
  <c r="H23" i="15"/>
  <c r="G23" i="15"/>
  <c r="P22" i="15"/>
  <c r="M19" i="15"/>
  <c r="L19" i="15"/>
  <c r="K19" i="15"/>
  <c r="K30" i="15" s="1"/>
  <c r="J19" i="15"/>
  <c r="J30" i="15" s="1"/>
  <c r="F19" i="15"/>
  <c r="E19" i="15"/>
  <c r="D19" i="15"/>
  <c r="C19" i="15"/>
  <c r="C30" i="15" s="1"/>
  <c r="P18" i="15"/>
  <c r="I17" i="15"/>
  <c r="I19" i="15" s="1"/>
  <c r="H17" i="15"/>
  <c r="H19" i="15" s="1"/>
  <c r="G17" i="15"/>
  <c r="G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8" i="15" l="1"/>
  <c r="I30" i="15"/>
  <c r="P19" i="15"/>
  <c r="P17" i="15"/>
  <c r="H25" i="15"/>
  <c r="H28" i="15" s="1"/>
  <c r="H30" i="15" s="1"/>
  <c r="F30" i="15"/>
  <c r="P23" i="15"/>
  <c r="P24" i="15"/>
  <c r="G25" i="15"/>
  <c r="G28" i="15" s="1"/>
  <c r="P28" i="15" l="1"/>
  <c r="G30" i="15"/>
  <c r="P30" i="15"/>
  <c r="C3" i="13" s="1"/>
  <c r="P25" i="15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<sst xmlns="http://schemas.openxmlformats.org/spreadsheetml/2006/main" count="46" uniqueCount="45">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</sst>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topLeftCell="B1" workbookViewId="0">
      <selection activeCell="J38" sqref="J3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>
        <v>19</v>
      </c>
      <c r="J6" s="11"/>
      <c r="K6" s="11"/>
      <c r="L6" s="11"/>
      <c r="M6" s="11"/>
      <c r="N6" s="71"/>
      <c r="O6" s="53"/>
      <c r="P6" s="80">
        <f>SUM(C6:N6)</f>
        <v>50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>
        <v>14</v>
      </c>
      <c r="J7" s="11"/>
      <c r="K7" s="11"/>
      <c r="L7" s="11"/>
      <c r="M7" s="11"/>
      <c r="N7" s="11"/>
      <c r="O7" s="53"/>
      <c r="P7" s="80">
        <f>SUM(C7:N7)</f>
        <v>46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-5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-4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>
        <v>14</v>
      </c>
      <c r="J11" s="60"/>
      <c r="K11" s="60"/>
      <c r="L11" s="60"/>
      <c r="M11" s="60"/>
      <c r="N11" s="60"/>
      <c r="P11" s="80">
        <f>SUM(C11:N11)</f>
        <v>45.5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>
        <v>6</v>
      </c>
      <c r="J12" s="61"/>
      <c r="K12" s="61"/>
      <c r="L12" s="61"/>
      <c r="M12" s="61"/>
      <c r="N12" s="61"/>
      <c r="P12" s="80">
        <f>SUM(C12:N12)</f>
        <v>6.5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>
        <f>I11*Params!$C$5*(1-Params!$C$3)-Params!$C$4</f>
        <v>10447.200000000001</v>
      </c>
      <c r="J17" s="82"/>
      <c r="K17" s="82"/>
      <c r="L17" s="82"/>
      <c r="M17" s="82"/>
      <c r="N17" s="14"/>
      <c r="O17" s="4"/>
      <c r="P17" s="45">
        <f>SUM(C17:N17)</f>
        <v>33965.9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10447.200000000001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33965.9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>
        <v>6910.16</v>
      </c>
      <c r="J22" s="11"/>
      <c r="K22" s="11"/>
      <c r="L22" s="11"/>
      <c r="M22" s="11"/>
      <c r="N22" s="11"/>
      <c r="O22" s="4"/>
      <c r="P22" s="45">
        <f t="shared" ref="P22:P28" si="2">SUM(C22:N22)</f>
        <v>18275.150000000001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>
        <f>(8444.06/5)*(1-9.7%)</f>
        <v>1524.9972359999999</v>
      </c>
      <c r="J23" s="78"/>
      <c r="K23" s="78"/>
      <c r="L23" s="78"/>
      <c r="M23" s="78"/>
      <c r="N23" s="74"/>
      <c r="O23" s="75"/>
      <c r="P23" s="76">
        <f t="shared" si="2"/>
        <v>4036.4154179999996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>
        <f>(8444.06/5)*9.7%</f>
        <v>163.81476399999997</v>
      </c>
      <c r="J24" s="13"/>
      <c r="K24" s="13"/>
      <c r="L24" s="13"/>
      <c r="M24" s="13"/>
      <c r="N24" s="13"/>
      <c r="O24" s="4"/>
      <c r="P24" s="45">
        <f t="shared" si="2"/>
        <v>433.59058199999993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>
        <f>(H23)*0.02</f>
        <v>30.499944719999998</v>
      </c>
      <c r="I25" s="13">
        <f>(I23)*0.02</f>
        <v>30.499944719999998</v>
      </c>
      <c r="J25" s="13"/>
      <c r="K25" s="13"/>
      <c r="L25" s="13"/>
      <c r="M25" s="13"/>
      <c r="N25" s="13"/>
      <c r="O25" s="4"/>
      <c r="P25" s="45">
        <f t="shared" si="2"/>
        <v>80.72830836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>
        <f>1533.9+3601.7</f>
        <v>5135.6000000000004</v>
      </c>
      <c r="J26" s="11"/>
      <c r="K26" s="11"/>
      <c r="L26" s="11"/>
      <c r="M26" s="11"/>
      <c r="N26" s="11"/>
      <c r="O26" s="4"/>
      <c r="P26" s="45">
        <f t="shared" si="2"/>
        <v>13619.250000000002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>
        <v>364.76799999999997</v>
      </c>
      <c r="J27" s="11"/>
      <c r="K27" s="11"/>
      <c r="L27" s="11"/>
      <c r="M27" s="11"/>
      <c r="N27" s="71"/>
      <c r="O27" s="4"/>
      <c r="P27" s="45">
        <f t="shared" si="2"/>
        <v>1169.952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9205.4304189200011</v>
      </c>
      <c r="H28" s="9">
        <f t="shared" si="3"/>
        <v>14279.815944720001</v>
      </c>
      <c r="I28" s="9">
        <f t="shared" si="3"/>
        <v>14129.839944720001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37615.086308360005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-1757.4304189200011</v>
      </c>
      <c r="H30" s="41">
        <f t="shared" si="4"/>
        <v>1790.8840552799993</v>
      </c>
      <c r="I30" s="41">
        <f t="shared" si="4"/>
        <v>-3682.6399447200001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-3649.1863083600019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>
        <v>480</v>
      </c>
      <c r="H32" s="17">
        <v>1056</v>
      </c>
      <c r="I32" s="17">
        <v>672</v>
      </c>
      <c r="J32" s="17"/>
      <c r="K32" s="17"/>
      <c r="L32" s="17"/>
      <c r="M32" s="17"/>
      <c r="N32" s="17"/>
      <c r="O32" s="4"/>
      <c r="P32" s="52">
        <f>SUM(C32:N32)</f>
        <v>2208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>
        <v>289.12</v>
      </c>
      <c r="H33" s="17">
        <v>516.06399999999996</v>
      </c>
      <c r="I33" s="17">
        <v>364.76799999999997</v>
      </c>
      <c r="J33" s="17"/>
      <c r="K33" s="17"/>
      <c r="L33" s="17"/>
      <c r="M33" s="17"/>
      <c r="N33" s="17"/>
      <c r="O33" s="4"/>
      <c r="P33" s="52">
        <f>SUM(C33:N33)</f>
        <v>1169.952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-3649.1863083600019</v>
      </c>
    </row>
    <row r="4" spans="2:3" ht="22.05" customHeight="1" x14ac:dyDescent="0.45">
      <c r="B4" s="69" t="s">
        <v>43</v>
      </c>
      <c r="C4" s="70">
        <f>'2023'!P12</f>
        <v>6.5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2023-08-07T20:53:26Z</dcterms:modified>
</cp:coreProperties>
</file>