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'2023'!$B$27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>
  <authors>
    <author>PC-HOUDA</author>
  </authors>
  <commentList>
    <comment ref="C24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cagnotte </t>
        </r>
      </text>
    </comment>
  </commentList>
</comments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<sst xmlns="http://schemas.openxmlformats.org/spreadsheetml/2006/main" count="74" uniqueCount="40">
  <si>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</si>
  <si>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</si>
  <si>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</si>
  <si>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</si>
  <si>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</si>
  <si>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</si>
  <si>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</si>
  <si>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</si>
  <si>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</si>
  <si>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</si>
  <si>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</si>
  <si>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</si>
  <si>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</si>
  <si>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</si>
  <si>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</si>
  <si>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</si>
  <si>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</si>
  <si>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</si>
  <si>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</si>
  <si>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</si>
  <si>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</si>
  <si>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</si>
  <si>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</si>
  <si>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</si>
  <si>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</si>
  <si>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</si>
  <si>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</si>
  <si>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</si>
  <si>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</si>
  <si>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</si>
  <si>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</si>
  <si>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</si>
  <si>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</si>
  <si>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</si>
  <si>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</si>
  <si>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</si>
  <si>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</si>
  <si>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</si>
  <si>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</si>
  <si>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 xml:space="preserve">Achat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</si>
</sst>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10" xfId="0" applyNumberFormat="1" applyFont="1" applyFill="1" applyBorder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0" borderId="2" xfId="0" applyNumberFormat="1" applyFont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3" xfId="0" applyFill="1" applyBorder="1"/>
    <x:xf numFmtId="1" fontId="4" fillId="4" borderId="5" xfId="0" applyNumberFormat="1" applyFont="1" applyFill="1" applyBorder="1"/>
    <x:xf numFmtId="0" fontId="0" fillId="7" borderId="3" xfId="0" applyFill="1" applyBorder="1"/>
    <x:xf numFmtId="0" fontId="0" fillId="2" borderId="3" xfId="0" applyFill="1" applyBorder="1"/>
    <x:xf numFmtId="4" fontId="0" fillId="3" borderId="3" xfId="0" applyNumberForma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workbookViewId="0">
      <x:selection activeCell="L17" sqref="L1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3" t="s">
        <x:v>9</x:v>
      </x:c>
    </x:row>
    <x:row r="2" spans="2:16" x14ac:dyDescent="0.45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4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45">
      <x:c r="B6" s="8" t="s">
        <x:v>19</x:v>
      </x:c>
      <x:c r="C6" s="57"/>
      <x:c r="D6" s="57"/>
      <x:c r="E6" s="57"/>
      <x:c r="F6" s="33"/>
      <x:c r="G6" s="33"/>
      <x:c r="H6" s="33"/>
      <x:c r="I6" s="33"/>
      <x:c r="J6" s="33"/>
      <x:c r="K6" s="33"/>
      <x:c r="L6" s="33">
        <x:v>1</x:v>
      </x:c>
      <x:c r="M6" s="33">
        <x:v>19</x:v>
      </x:c>
      <x:c r="N6" s="33">
        <x:v>19</x:v>
      </x:c>
      <x:c r="O6" s="31"/>
      <x:c r="P6" s="53">
        <x:f>SUM(C6:N6)</x:f>
        <x:v>39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>
        <x:v>16</x:v>
      </x:c>
      <x:c r="N7" s="33">
        <x:v>22</x:v>
      </x:c>
      <x:c r="O7" s="31"/>
      <x:c r="P7" s="53">
        <x:f>SUM(C7:N7)</x:f>
        <x:v>38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-1</x:v>
      </x:c>
      <x:c r="M8" s="32">
        <x:f t="shared" si="0"/>
        <x:v>-3</x:v>
      </x:c>
      <x:c r="N8" s="32">
        <x:f t="shared" si="0"/>
        <x:v>3</x:v>
      </x:c>
      <x:c r="O8" s="31"/>
      <x:c r="P8" s="53">
        <x:f>SUM(C8:N8)</x:f>
        <x:v>-1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45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>
        <x:v>16</x:v>
      </x:c>
      <x:c r="N11" s="10">
        <x:v>22</x:v>
      </x:c>
      <x:c r="P11" s="54">
        <x:f>SUM(C11:N11)</x:f>
        <x:v>38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>
        <x:v>1</x:v>
      </x:c>
      <x:c r="M12" s="11">
        <x:v>4</x:v>
      </x:c>
      <x:c r="N12" s="11"/>
      <x:c r="P12" s="54">
        <x:f>SUM(C12:N12)</x:f>
        <x:v>5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>
        <x:f>M11*Params!$C$5*(1-Params!$C$3)-Params!$C$4</x:f>
        <x:v>8168.2000000000007</x:v>
      </x:c>
      <x:c r="N17" s="9">
        <x:f>N11*Params!$C$5*(1-Params!$C$3)-Params!$C$4</x:f>
        <x:v>11259.4</x:v>
      </x:c>
      <x:c r="O17" s="4"/>
      <x:c r="P17" s="37">
        <x:f>SUM(C17:N17)</x:f>
        <x:v>19427.599999999999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8168.2000000000007</x:v>
      </x:c>
      <x:c r="N19" s="25">
        <x:f t="shared" si="1"/>
        <x:v>11259.4</x:v>
      </x:c>
      <x:c r="O19" s="5"/>
      <x:c r="P19" s="38">
        <x:f>SUM(C19:O19)</x:f>
        <x:v>19427.599999999999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>
        <x:v>363.03</x:v>
      </x:c>
      <x:c r="M22" s="9">
        <x:v>6205.44</x:v>
      </x:c>
      <x:c r="N22" s="9">
        <x:v>6205.44</x:v>
      </x:c>
      <x:c r="O22" s="4"/>
      <x:c r="P22" s="39">
        <x:f>SUM(C22:N22)</x:f>
        <x:v>12773.91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>
        <x:f>51.97+106.75</x:f>
        <x:v>158.72</x:v>
      </x:c>
      <x:c r="M23" s="9">
        <x:f>1171.69+2346.99</x:f>
        <x:v>3518.68</x:v>
      </x:c>
      <x:c r="N23" s="9">
        <x:f>1171.69+2354.88</x:f>
        <x:v>3526.57</x:v>
      </x:c>
      <x:c r="O23" s="4"/>
      <x:c r="P23" s="39">
        <x:f>SUM(C23:N23)</x:f>
        <x:v>7203.9699999999993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521.75</x:v>
      </x:c>
      <x:c r="M24" s="40">
        <x:f t="shared" si="2"/>
        <x:v>9724.119999999999</x:v>
      </x:c>
      <x:c r="N24" s="40">
        <x:f t="shared" si="2"/>
        <x:v>9732.01</x:v>
      </x:c>
      <x:c r="O24" s="4"/>
      <x:c r="P24" s="41">
        <x:f>SUM(C24:N24)</x:f>
        <x:v>19977.879999999997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-521.75</x:v>
      </x:c>
      <x:c r="M26" s="44">
        <x:f t="shared" si="3"/>
        <x:v>-1555.9199999999983</x:v>
      </x:c>
      <x:c r="N26" s="44">
        <x:f t="shared" si="3"/>
        <x:v>1527.3899999999994</x:v>
      </x:c>
      <x:c r="P26" s="55">
        <x:f>SUM(C26:O26)</x:f>
        <x:v>-550.27999999999884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dimension ref="B1:P27"/>
  <x:sheetViews>
    <x:sheetView tabSelected="1" topLeftCell="A4" workbookViewId="0">
      <x:selection activeCell="P5" sqref="P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3" t="s">
        <x:v>9</x:v>
      </x:c>
    </x:row>
    <x:row r="2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>
      <x:c r="B6" s="8" t="s">
        <x:v>19</x:v>
      </x:c>
      <x:c r="C6" s="57">
        <x:v>19</x:v>
      </x:c>
      <x:c r="D6" s="57">
        <x:v>19</x:v>
      </x:c>
      <x:c r="E6" s="57">
        <x:v>19</x:v>
      </x:c>
      <x:c r="F6" s="33">
        <x:v>19</x:v>
      </x:c>
      <x:c r="G6" s="33">
        <x:v>19</x:v>
      </x:c>
      <x:c r="H6" s="33">
        <x:v>19</x:v>
      </x:c>
      <x:c r="I6" s="33"/>
      <x:c r="J6" s="33"/>
      <x:c r="K6" s="33"/>
      <x:c r="L6" s="33"/>
      <x:c r="M6" s="33"/>
      <x:c r="N6" s="33"/>
      <x:c r="O6" s="31"/>
      <x:c r="P6" s="53">
        <x:f>SUM(C6:N6)</x:f>
        <x:v>95</x:v>
      </x:c>
    </x:row>
    <x:row r="7">
      <x:c r="B7" s="8" t="s">
        <x:v>20</x:v>
      </x:c>
      <x:c r="C7" s="33">
        <x:v>22</x:v>
      </x:c>
      <x:c r="D7" s="33">
        <x:v>15</x:v>
      </x:c>
      <x:c r="E7" s="33">
        <x:v>23</x:v>
      </x:c>
      <x:c r="F7" s="33">
        <x:v>19</x:v>
      </x:c>
      <x:c r="G7" s="33">
        <x:v>19</x:v>
      </x:c>
      <x:c r="H7" s="33">
        <x:v>17</x:v>
      </x:c>
      <x:c r="I7" s="33"/>
      <x:c r="J7" s="33"/>
      <x:c r="K7" s="33"/>
      <x:c r="L7" s="33"/>
      <x:c r="M7" s="33"/>
      <x:c r="N7" s="33"/>
      <x:c r="O7" s="31"/>
      <x:c r="P7" s="53">
        <x:f>SUM(C7:N7)</x:f>
        <x:v>98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3">
        <x:f>SUM(C8:N8)</x:f>
        <x:v>3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>
      <x:c r="B11" s="8" t="s">
        <x:v>13</x:v>
      </x:c>
      <x:c r="C11" s="10">
        <x:v>22</x:v>
      </x:c>
      <x:c r="D11" s="10">
        <x:v>15</x:v>
      </x:c>
      <x:c r="E11" s="10">
        <x:v>23</x:v>
      </x:c>
      <x:c r="F11" s="10">
        <x:v>19</x:v>
      </x:c>
      <x:c r="G11" s="10">
        <x:v>19</x:v>
      </x:c>
      <x:c r="H11" s="10">
        <x:v>17</x:v>
      </x:c>
      <x:c r="I11" s="10"/>
      <x:c r="J11" s="10"/>
      <x:c r="K11" s="10"/>
      <x:c r="L11" s="10"/>
      <x:c r="M11" s="10"/>
      <x:c r="N11" s="10"/>
      <x:c r="P11" s="54">
        <x:f>SUM(C11:N11)</x:f>
        <x:v>98</x:v>
      </x:c>
    </x:row>
    <x:row r="12">
      <x:c r="B12" s="8" t="s">
        <x:v>15</x:v>
      </x:c>
      <x:c r="C12" s="11"/>
      <x:c r="D12" s="11">
        <x:v>5</x:v>
      </x:c>
      <x:c r="E12" s="11"/>
      <x:c r="F12" s="11"/>
      <x:c r="G12" s="11"/>
      <x:c r="H12" s="11">
        <x:v>5</x:v>
      </x:c>
      <x:c r="I12" s="11"/>
      <x:c r="J12" s="11"/>
      <x:c r="K12" s="11"/>
      <x:c r="L12" s="11"/>
      <x:c r="M12" s="11"/>
      <x:c r="N12" s="11"/>
      <x:c r="P12" s="54">
        <x:f>SUM(C12:N12)</x:f>
        <x:v>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>
      <x:c r="B17" s="8" t="s">
        <x:v>6</x:v>
      </x:c>
      <x:c r="C17" s="9">
        <x:f>C11*Params!$C$5*(1-Params!$C$3)-Params!$C$4</x:f>
        <x:v>11259.4</x:v>
      </x:c>
      <x:c r="D17" s="9">
        <x:f>D11*Params!$C$5*(1-Params!$C$3)-Params!$C$4</x:f>
        <x:v>7653</x:v>
      </x:c>
      <x:c r="E17" s="9">
        <x:f>E11*Params!$C$5*(1-Params!$C$3)-Params!$C$4</x:f>
        <x:v>11774.6</x:v>
      </x:c>
      <x:c r="F17" s="9">
        <x:f>F11*Params!$C$5*(1-Params!$C$3)-Params!$C$4</x:f>
        <x:v>9713.800000000001</x:v>
      </x:c>
      <x:c r="G17" s="9">
        <x:f>G11*Params!$C$5*(1-Params!$C$3)-Params!$C$4</x:f>
        <x:v>9713.800000000001</x:v>
      </x:c>
      <x:c r="H17" s="9">
        <x:f>H11*Params!$C$5*(1-Params!$C$3)-Params!$C$4</x:f>
      </x:c>
      <x:c r="I17" s="9"/>
      <x:c r="J17" s="9"/>
      <x:c r="K17" s="9"/>
      <x:c r="L17" s="9"/>
      <x:c r="M17" s="9"/>
      <x:c r="N17" s="9"/>
      <x:c r="O17" s="4"/>
      <x:c r="P17" s="37">
        <x:f>SUM(C17:N17)</x:f>
        <x:v>50114.600000000006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50114.600000000006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>
      <x:c r="B22" s="8" t="s">
        <x:v>7</x:v>
      </x:c>
      <x:c r="C22" s="9">
        <x:v>6209.39</x:v>
      </x:c>
      <x:c r="D22" s="9">
        <x:v>6209.39</x:v>
      </x:c>
      <x:c r="E22" s="9">
        <x:v>6209.39</x:v>
      </x:c>
      <x:c r="F22" s="9">
        <x:v>6209.39</x:v>
      </x:c>
      <x:c r="G22" s="9">
        <x:v>6209.39</x:v>
      </x:c>
      <x:c r="H22" s="9">
        <x:v>6209.39</x:v>
      </x:c>
      <x:c r="I22" s="9"/>
      <x:c r="J22" s="9"/>
      <x:c r="K22" s="9"/>
      <x:c r="L22" s="9"/>
      <x:c r="M22" s="9"/>
      <x:c r="N22" s="9"/>
      <x:c r="O22" s="4"/>
      <x:c r="P22" s="39">
        <x:f>SUM(C22:N22)</x:f>
        <x:v>31046.95</x:v>
      </x:c>
    </x:row>
    <x:row r="23">
      <x:c r="B23" s="8" t="s">
        <x:v>8</x:v>
      </x:c>
      <x:c r="C23" s="9">
        <x:f>1176.65+2346.79</x:f>
        <x:v>3523.44</x:v>
      </x:c>
      <x:c r="D23" s="9">
        <x:f>1176.65+2346.79</x:f>
        <x:v>3523.44</x:v>
      </x:c>
      <x:c r="E23" s="9">
        <x:f>1176.65+2359.93</x:f>
        <x:v>3536.58</x:v>
      </x:c>
      <x:c r="F23" s="9">
        <x:f>1176.65+2346.79</x:f>
        <x:v>3523.44</x:v>
      </x:c>
      <x:c r="G23" s="9">
        <x:f>1176.65+2349.67</x:f>
        <x:v>3526.32</x:v>
      </x:c>
      <x:c r="H23" s="9">
        <x:f>1176.65+2348.23</x:f>
      </x:c>
      <x:c r="I23" s="9"/>
      <x:c r="J23" s="9"/>
      <x:c r="K23" s="9"/>
      <x:c r="L23" s="9"/>
      <x:c r="M23" s="9"/>
      <x:c r="N23" s="9"/>
      <x:c r="O23" s="4"/>
      <x:c r="P23" s="39">
        <x:f>SUM(C23:N23)</x:f>
        <x:v>17633.22</x:v>
      </x:c>
    </x:row>
    <x:row r="24">
      <x:c r="B24" s="61" t="s">
        <x:v>39</x:v>
      </x:c>
      <x:c r="C24" s="62">
        <x:v>1000</x:v>
      </x:c>
      <x:c r="D24" s="62"/>
      <x:c r="E24" s="62"/>
      <x:c r="F24" s="62"/>
      <x:c r="G24" s="62"/>
      <x:c r="H24" s="62"/>
      <x:c r="I24" s="62"/>
      <x:c r="J24" s="62"/>
      <x:c r="K24" s="62"/>
      <x:c r="L24" s="62"/>
      <x:c r="M24" s="62"/>
      <x:c r="N24" s="62"/>
      <x:c r="O24" s="4"/>
      <x:c r="P24" s="39">
        <x:f>SUM(C24:N24)</x:f>
        <x:v>1000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49680.17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5">
        <x:f>SUM(C27:N27)</x:f>
        <x:v>434.4300000000003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ignoredErrors>
    <x:ignoredError sqref="E23" formula="1"/>
  </x:ignoredErrors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I12" sqref="I12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5" t="s">
        <x:v>22</x:v>
      </x:c>
      <x:c r="C2" s="66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560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7" t="s">
        <x:v>23</x:v>
      </x:c>
      <x:c r="C2" s="67"/>
    </x:row>
    <x:row r="3" spans="2:3" ht="16.899999999999999" customHeight="1" x14ac:dyDescent="0.45">
      <x:c r="B3" s="34" t="s">
        <x:v>24</x:v>
      </x:c>
      <x:c r="C3" s="35">
        <x:f>'2022'!P26+'2023'!P27</x:f>
        <x:v>-115.84999999999854</x:v>
      </x:c>
    </x:row>
    <x:row r="4" spans="2:3" ht="16.899999999999999" customHeight="1" x14ac:dyDescent="0.45">
      <x:c r="B4" s="34" t="s">
        <x:v>26</x:v>
      </x:c>
      <x:c r="C4" s="36">
        <x:f>SUM('2022'!P12)+('2023'!P12)</x:f>
        <x:v>10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2023-07-04T14:11:17Z</dcterms:modified>
</cp:coreProperties>
</file>