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497A0254-09F3-43DC-99B8-7106209003A8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'2023'!$B$27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'2023'!#REF!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4" i="14" l="1"/>
  <c r="H25" i="14"/>
  <c r="N25" i="14"/>
  <c r="M25" i="14"/>
  <c r="L25" i="14"/>
  <c r="K25" i="14"/>
  <c r="J25" i="14"/>
  <c r="I25" i="14"/>
  <c r="G25" i="14"/>
  <c r="D25" i="14"/>
  <c r="C25" i="14"/>
  <c r="H23" i="14"/>
  <c r="G23" i="14"/>
  <c r="F23" i="14"/>
  <c r="F25" i="14" s="1"/>
  <c r="E23" i="14"/>
  <c r="E25" i="14" s="1"/>
  <c r="P22" i="14"/>
  <c r="N19" i="14"/>
  <c r="N27" i="14" s="1"/>
  <c r="M19" i="14"/>
  <c r="M27" i="14" s="1"/>
  <c r="L19" i="14"/>
  <c r="L27" i="14" s="1"/>
  <c r="K19" i="14"/>
  <c r="K27" i="14" s="1"/>
  <c r="J19" i="14"/>
  <c r="I19" i="14"/>
  <c r="D19" i="14"/>
  <c r="D27" i="14" s="1"/>
  <c r="C19" i="14"/>
  <c r="C27" i="14" s="1"/>
  <c r="P18" i="14"/>
  <c r="H17" i="14"/>
  <c r="H19" i="14" s="1"/>
  <c r="G17" i="14"/>
  <c r="G19" i="14" s="1"/>
  <c r="F17" i="14"/>
  <c r="F19" i="14" s="1"/>
  <c r="E17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I27" i="14" l="1"/>
  <c r="P8" i="14"/>
  <c r="P17" i="14"/>
  <c r="J27" i="14"/>
  <c r="P25" i="14"/>
  <c r="G27" i="14"/>
  <c r="H27" i="14"/>
  <c r="F27" i="14"/>
  <c r="E19" i="14"/>
  <c r="E27" i="14" s="1"/>
  <c r="P23" i="14"/>
  <c r="P19" i="14"/>
  <c r="P27" i="14" l="1"/>
  <c r="C3" i="13" s="1"/>
</calcChain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<sst xmlns="http://schemas.openxmlformats.org/spreadsheetml/2006/main" count="41" uniqueCount="40">
  <si>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</si>
  <si>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</si>
  <si>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</si>
  <si>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</si>
  <si>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</si>
  <si>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</si>
  <si>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</si>
  <si>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</si>
  <si>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</si>
  <si>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</si>
  <si>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</si>
  <si>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</si>
  <si>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</si>
  <si>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</si>
  <si>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</si>
  <si>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</si>
  <si>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</si>
  <si>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</si>
  <si>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</si>
  <si>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</si>
  <si>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</si>
  <si>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</si>
  <si>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</si>
  <si>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</si>
  <si>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</si>
  <si>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</si>
  <si>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</si>
  <si>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</si>
  <si>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</si>
  <si>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</si>
  <si>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</si>
  <si>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</si>
  <si>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</si>
  <si>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</si>
  <si>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</si>
  <si>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</si>
  <si>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</si>
  <si>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</si>
  <si>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(Mars 2022)</t>
  </si>
  <si>
    <t>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</si>
</sst>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0" fillId="2" borderId="2" xfId="0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0" fillId="7" borderId="2" xfId="0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2" xfId="0" applyFill="1" applyBorder="1"/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4" fontId="0" fillId="3" borderId="2" xfId="0" applyNumberForma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4" xfId="0" applyNumberFormat="1" applyFont="1" applyFill="1" applyBorder="1"/>
    <xf numFmtId="1" fontId="1" fillId="0" borderId="0" xfId="0" applyNumberFormat="1" applyFont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 vertical="center"/>
    </xf>
    <xf numFmtId="1" fontId="9" fillId="0" borderId="9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7"/>
  <sheetViews>
    <sheetView tabSelected="1" workbookViewId="0">
      <selection activeCell="L22" sqref="L22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0" t="s">
        <v>9</v>
      </c>
    </row>
    <row r="2" spans="2:16" x14ac:dyDescent="0.4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>
        <v>19</v>
      </c>
      <c r="F6" s="37">
        <v>19</v>
      </c>
      <c r="G6" s="37">
        <v>19</v>
      </c>
      <c r="H6" s="37">
        <v>19</v>
      </c>
      <c r="I6" s="37"/>
      <c r="J6" s="37"/>
      <c r="K6" s="37"/>
      <c r="L6" s="37"/>
      <c r="M6" s="37"/>
      <c r="N6" s="37"/>
      <c r="O6" s="36"/>
      <c r="P6" s="55">
        <f>SUM(C6:N6)</f>
        <v>76</v>
      </c>
    </row>
    <row r="7" spans="2:16" x14ac:dyDescent="0.45">
      <c r="B7" s="9" t="s">
        <v>21</v>
      </c>
      <c r="C7" s="37"/>
      <c r="D7" s="37"/>
      <c r="E7" s="37">
        <v>23</v>
      </c>
      <c r="F7" s="37">
        <v>19</v>
      </c>
      <c r="G7" s="37">
        <v>19</v>
      </c>
      <c r="H7" s="37">
        <v>22</v>
      </c>
      <c r="I7" s="37"/>
      <c r="J7" s="37"/>
      <c r="K7" s="37"/>
      <c r="L7" s="37"/>
      <c r="M7" s="37"/>
      <c r="N7" s="37"/>
      <c r="O7" s="36"/>
      <c r="P7" s="55">
        <f>SUM(C7:N7)</f>
        <v>83</v>
      </c>
    </row>
    <row r="8" spans="2:16" x14ac:dyDescent="0.45">
      <c r="B8" s="18" t="s">
        <v>22</v>
      </c>
      <c r="C8" s="59">
        <f t="shared" ref="C8:N8" si="0">C7-C6</f>
        <v>0</v>
      </c>
      <c r="D8" s="59">
        <f t="shared" si="0"/>
        <v>0</v>
      </c>
      <c r="E8" s="59">
        <f t="shared" si="0"/>
        <v>4</v>
      </c>
      <c r="F8" s="59">
        <f t="shared" si="0"/>
        <v>0</v>
      </c>
      <c r="G8" s="59">
        <f t="shared" si="0"/>
        <v>0</v>
      </c>
      <c r="H8" s="59">
        <f t="shared" si="0"/>
        <v>3</v>
      </c>
      <c r="I8" s="59">
        <f t="shared" si="0"/>
        <v>0</v>
      </c>
      <c r="J8" s="59">
        <f t="shared" si="0"/>
        <v>0</v>
      </c>
      <c r="K8" s="59">
        <f t="shared" si="0"/>
        <v>0</v>
      </c>
      <c r="L8" s="59">
        <f t="shared" si="0"/>
        <v>0</v>
      </c>
      <c r="M8" s="59">
        <f t="shared" si="0"/>
        <v>0</v>
      </c>
      <c r="N8" s="59">
        <f t="shared" si="0"/>
        <v>0</v>
      </c>
      <c r="O8" s="36"/>
      <c r="P8" s="55">
        <f>SUM(C8:N8)</f>
        <v>7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>
        <v>23</v>
      </c>
      <c r="F11" s="11">
        <v>19</v>
      </c>
      <c r="G11" s="11">
        <v>19</v>
      </c>
      <c r="H11" s="11">
        <v>21.5</v>
      </c>
      <c r="I11" s="11"/>
      <c r="J11" s="11"/>
      <c r="K11" s="11"/>
      <c r="L11" s="11"/>
      <c r="M11" s="11"/>
      <c r="N11" s="11"/>
      <c r="P11" s="56">
        <f>SUM(C11:N11)</f>
        <v>82.5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>
        <v>0.5</v>
      </c>
      <c r="I12" s="12"/>
      <c r="J12" s="12"/>
      <c r="K12" s="12"/>
      <c r="L12" s="12"/>
      <c r="M12" s="12"/>
      <c r="N12" s="12"/>
      <c r="P12" s="56">
        <f>SUM(C12:N12)</f>
        <v>0.5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6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6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>
        <f>E11*Params!$C$5*(1-Params!$C$3)-Params!$C$4</f>
        <v>10716.6</v>
      </c>
      <c r="F17" s="10">
        <f>F11*Params!$C$5*(1-Params!$C$3)-Params!$C$4</f>
        <v>8839.8000000000011</v>
      </c>
      <c r="G17" s="10">
        <f>G11*Params!$C$5*(1-Params!$C$3)-Params!$C$4</f>
        <v>8839.8000000000011</v>
      </c>
      <c r="H17" s="10">
        <f>H11*Params!$C$5*(1-Params!$C$3)-Params!$C$4</f>
        <v>10012.800000000001</v>
      </c>
      <c r="I17" s="10"/>
      <c r="J17" s="10"/>
      <c r="K17" s="10"/>
      <c r="L17" s="10"/>
      <c r="M17" s="10"/>
      <c r="N17" s="10"/>
      <c r="O17" s="4"/>
      <c r="P17" s="41">
        <f>SUM(C17:N17)</f>
        <v>38409.000000000007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10716.6</v>
      </c>
      <c r="F19" s="28">
        <f t="shared" si="1"/>
        <v>8839.8000000000011</v>
      </c>
      <c r="G19" s="28">
        <f t="shared" si="1"/>
        <v>8839.8000000000011</v>
      </c>
      <c r="H19" s="28">
        <f t="shared" si="1"/>
        <v>10012.800000000001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38409.000000000007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>
        <v>5616.6</v>
      </c>
      <c r="F22" s="10">
        <v>5616.6</v>
      </c>
      <c r="G22" s="10">
        <v>5616.6</v>
      </c>
      <c r="H22" s="10">
        <v>5616.6</v>
      </c>
      <c r="I22" s="10"/>
      <c r="J22" s="10"/>
      <c r="K22" s="10"/>
      <c r="L22" s="10"/>
      <c r="M22" s="10"/>
      <c r="N22" s="10"/>
      <c r="O22" s="4"/>
      <c r="P22" s="43">
        <f>SUM(C22:N22)</f>
        <v>22466.400000000001</v>
      </c>
    </row>
    <row r="23" spans="2:16" x14ac:dyDescent="0.45">
      <c r="B23" s="9" t="s">
        <v>8</v>
      </c>
      <c r="C23" s="10"/>
      <c r="D23" s="10"/>
      <c r="E23" s="10">
        <f>1097.26+1858.79</f>
        <v>2956.05</v>
      </c>
      <c r="F23" s="10">
        <f>1097.26+1858.79</f>
        <v>2956.05</v>
      </c>
      <c r="G23" s="10">
        <f>1097.26+1861.46</f>
        <v>2958.7200000000003</v>
      </c>
      <c r="H23" s="10">
        <f>1097.26+1860.12</f>
        <v>2957.38</v>
      </c>
      <c r="I23" s="10"/>
      <c r="J23" s="10"/>
      <c r="K23" s="10"/>
      <c r="L23" s="10"/>
      <c r="M23" s="10"/>
      <c r="N23" s="10"/>
      <c r="O23" s="4"/>
      <c r="P23" s="43">
        <f>SUM(C23:N23)</f>
        <v>11828.2</v>
      </c>
    </row>
    <row r="24" spans="2:16" x14ac:dyDescent="0.45">
      <c r="B24" s="65" t="s">
        <v>39</v>
      </c>
      <c r="C24" s="66"/>
      <c r="D24" s="66"/>
      <c r="E24" s="66"/>
      <c r="F24" s="66"/>
      <c r="G24" s="66"/>
      <c r="H24" s="66">
        <v>949.17</v>
      </c>
      <c r="I24" s="66"/>
      <c r="J24" s="66"/>
      <c r="K24" s="66"/>
      <c r="L24" s="66"/>
      <c r="M24" s="66"/>
      <c r="N24" s="66"/>
      <c r="O24" s="4"/>
      <c r="P24" s="43">
        <f>SUM(C24:N24)</f>
        <v>949.17</v>
      </c>
    </row>
    <row r="25" spans="2:16" x14ac:dyDescent="0.45">
      <c r="B25" s="8" t="s">
        <v>3</v>
      </c>
      <c r="C25" s="44">
        <f t="shared" ref="C25:N25" si="2">SUM(C22:C23)</f>
        <v>0</v>
      </c>
      <c r="D25" s="44">
        <f t="shared" si="2"/>
        <v>0</v>
      </c>
      <c r="E25" s="44">
        <f t="shared" si="2"/>
        <v>8572.6500000000015</v>
      </c>
      <c r="F25" s="44">
        <f t="shared" si="2"/>
        <v>8572.6500000000015</v>
      </c>
      <c r="G25" s="44">
        <f t="shared" si="2"/>
        <v>8575.32</v>
      </c>
      <c r="H25" s="44">
        <f>SUM(H22:H24)</f>
        <v>9523.15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58">
        <f>SUM(C25:N25)</f>
        <v>35243.770000000004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2143.9499999999989</v>
      </c>
      <c r="F27" s="47">
        <f t="shared" si="3"/>
        <v>267.14999999999964</v>
      </c>
      <c r="G27" s="47">
        <f t="shared" si="3"/>
        <v>264.48000000000138</v>
      </c>
      <c r="H27" s="47">
        <f t="shared" si="3"/>
        <v>489.65000000000146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57">
        <f>SUM(C27:N27)</f>
        <v>3165.2300000000014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8" sqref="B8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2" t="s">
        <v>23</v>
      </c>
      <c r="C2" s="63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38</v>
      </c>
      <c r="C5" s="33">
        <v>510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4" t="s">
        <v>33</v>
      </c>
      <c r="C2" s="64"/>
    </row>
    <row r="3" spans="2:3" ht="16.899999999999999" customHeight="1" x14ac:dyDescent="0.45">
      <c r="B3" s="38" t="s">
        <v>34</v>
      </c>
      <c r="C3" s="39">
        <f>SUM('2023'!P27)</f>
        <v>3165.2300000000014</v>
      </c>
    </row>
    <row r="4" spans="2:3" ht="16.899999999999999" customHeight="1" x14ac:dyDescent="0.45">
      <c r="B4" s="38" t="s">
        <v>37</v>
      </c>
      <c r="C4" s="40">
        <f>'2023'!P12</f>
        <v>0.5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PC-HOUDA</cp:lastModifiedBy>
  <cp:lastPrinted>2017-08-08T16:51:32Z</cp:lastPrinted>
  <dcterms:created xsi:type="dcterms:W3CDTF">2015-02-05T07:57:27Z</dcterms:created>
  <dcterms:modified xsi:type="dcterms:W3CDTF">2023-08-22T13:15:29Z</dcterms:modified>
</cp:coreProperties>
</file>