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105" yWindow="-105" windowWidth="23258" windowHeight="12578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5" l="1"/>
  <c r="P27" i="15"/>
  <c r="K27" i="15"/>
  <c r="J27" i="15"/>
  <c r="N25" i="15"/>
  <c r="M25" i="15"/>
  <c r="L25" i="15"/>
  <c r="K25" i="15"/>
  <c r="J25" i="15"/>
  <c r="I25" i="15"/>
  <c r="H25" i="15"/>
  <c r="P24" i="15"/>
  <c r="E24" i="15"/>
  <c r="G23" i="15"/>
  <c r="P23" i="15" s="1"/>
  <c r="F23" i="15"/>
  <c r="F25" i="15" s="1"/>
  <c r="E23" i="15"/>
  <c r="E25" i="15" s="1"/>
  <c r="D23" i="15"/>
  <c r="D25" i="15" s="1"/>
  <c r="C23" i="15"/>
  <c r="C25" i="15" s="1"/>
  <c r="P22" i="15"/>
  <c r="N19" i="15"/>
  <c r="N27" i="15" s="1"/>
  <c r="M19" i="15"/>
  <c r="M27" i="15" s="1"/>
  <c r="L19" i="15"/>
  <c r="L27" i="15" s="1"/>
  <c r="K19" i="15"/>
  <c r="J19" i="15"/>
  <c r="I19" i="15"/>
  <c r="I27" i="15" s="1"/>
  <c r="H19" i="15"/>
  <c r="H27" i="15" s="1"/>
  <c r="F19" i="15"/>
  <c r="E19" i="15"/>
  <c r="P18" i="15"/>
  <c r="G17" i="15"/>
  <c r="G19" i="15" s="1"/>
  <c r="F17" i="15"/>
  <c r="E17" i="15"/>
  <c r="D17" i="15"/>
  <c r="D19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D27" i="15" l="1"/>
  <c r="C27" i="15"/>
  <c r="E27" i="15"/>
  <c r="F27" i="15"/>
  <c r="G25" i="15"/>
  <c r="P25" i="15" s="1"/>
  <c r="P17" i="15"/>
  <c r="G27" i="15" l="1"/>
  <c r="C3" i="13" s="1"/>
</calcChain>
</file>

<file path=xl/comments1.xml><?xml version="1.0" encoding="utf-8"?>
<comments xmlns="http://schemas.openxmlformats.org/spreadsheetml/2006/main">
  <authors>
    <author>nouha</author>
  </authors>
  <commentList>
    <comment ref="E24" authorId="0" shapeId="0">
      <text>
        <r>
          <rPr>
            <b/>
            <sz val="9"/>
            <color indexed="81"/>
            <rFont val="Tahoma"/>
            <charset val="1"/>
          </rPr>
          <t>nouha:</t>
        </r>
        <r>
          <rPr>
            <sz val="9"/>
            <color indexed="81"/>
            <rFont val="Tahoma"/>
            <charset val="1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<sst xmlns="http://schemas.openxmlformats.org/spreadsheetml/2006/main" count="41" uniqueCount="40">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</sst>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7"/>
  <sheetViews>
    <sheetView tabSelected="1" topLeftCell="F4" workbookViewId="0">
      <selection activeCell="P4" sqref="P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45">
      <c r="B7" s="8" t="s">
        <v>20</v>
      </c>
      <c r="C7" s="33">
        <v>21</v>
      </c>
      <c r="D7" s="33">
        <v>20</v>
      </c>
      <c r="E7" s="33">
        <v>23</v>
      </c>
      <c r="F7" s="33">
        <v>15</v>
      </c>
      <c r="G7" s="33">
        <v>18</v>
      </c>
      <c r="H7" s="33"/>
      <c r="I7" s="33"/>
      <c r="J7" s="33"/>
      <c r="K7" s="33"/>
      <c r="L7" s="33"/>
      <c r="M7" s="33"/>
      <c r="N7" s="33"/>
      <c r="O7" s="31"/>
      <c r="P7" s="52">
        <f>SUM(C7:N7)</f>
        <v>97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4</v>
      </c>
      <c r="F8" s="32">
        <f t="shared" si="0"/>
        <v>-4</v>
      </c>
      <c r="G8" s="32">
        <f t="shared" si="0"/>
        <v>-1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20</v>
      </c>
      <c r="E11" s="10">
        <v>23</v>
      </c>
      <c r="F11" s="10">
        <v>15</v>
      </c>
      <c r="G11" s="10">
        <v>17.5</v>
      </c>
      <c r="H11" s="10"/>
      <c r="I11" s="10"/>
      <c r="J11" s="10"/>
      <c r="K11" s="10"/>
      <c r="L11" s="10"/>
      <c r="M11" s="10"/>
      <c r="N11" s="10"/>
      <c r="P11" s="53">
        <f>SUM(C11:N11)</f>
        <v>96.5</v>
      </c>
    </row>
    <row r="12" spans="2:16" x14ac:dyDescent="0.45">
      <c r="B12" s="8" t="s">
        <v>15</v>
      </c>
      <c r="C12" s="11">
        <v>1</v>
      </c>
      <c r="D12" s="11"/>
      <c r="E12" s="11"/>
      <c r="F12" s="11">
        <v>4</v>
      </c>
      <c r="G12" s="11">
        <v>1.5</v>
      </c>
      <c r="H12" s="11"/>
      <c r="I12" s="11"/>
      <c r="J12" s="11"/>
      <c r="K12" s="11"/>
      <c r="L12" s="11"/>
      <c r="M12" s="11"/>
      <c r="N12" s="11"/>
      <c r="P12" s="53">
        <f>SUM(C12:N12)</f>
        <v>6.5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>
        <f>E11*Params!$C$5*(1-Params!$C$3)-Params!$C$4</f>
        <v>8812.2000000000007</v>
      </c>
      <c r="F17" s="9">
        <f>F11*Params!$C$5*(1-Params!$C$3)-Params!$C$4</f>
        <v>5721</v>
      </c>
      <c r="G17" s="9">
        <f>G11*Params!$C$5*(1-Params!$C$3)-Params!$C$4</f>
        <v>6687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36912.600000000006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8812.2000000000007</v>
      </c>
      <c r="F19" s="25">
        <f t="shared" si="1"/>
        <v>5721</v>
      </c>
      <c r="G19" s="25">
        <f t="shared" si="1"/>
        <v>6687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36912.600000000006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4877.8500000000004</v>
      </c>
      <c r="D22" s="9">
        <v>4877.8500000000004</v>
      </c>
      <c r="E22" s="9">
        <v>4877.8500000000004</v>
      </c>
      <c r="F22" s="9">
        <v>4877.8500000000004</v>
      </c>
      <c r="G22" s="9">
        <v>4877.8500000000004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24389.25</v>
      </c>
    </row>
    <row r="23" spans="2:16" x14ac:dyDescent="0.45">
      <c r="B23" s="8" t="s">
        <v>8</v>
      </c>
      <c r="C23" s="9">
        <f>901.43+1506.2</f>
        <v>2407.63</v>
      </c>
      <c r="D23" s="9">
        <f>901.43+1508.84</f>
        <v>2410.27</v>
      </c>
      <c r="E23" s="9">
        <f>901.43+1506.2</f>
        <v>2407.63</v>
      </c>
      <c r="F23" s="9">
        <f>901.43+1506.2</f>
        <v>2407.63</v>
      </c>
      <c r="G23" s="9">
        <f>901.43+1518.89</f>
        <v>2420.3200000000002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12053.48</v>
      </c>
    </row>
    <row r="24" spans="2:16" x14ac:dyDescent="0.45">
      <c r="B24" s="60" t="s">
        <v>39</v>
      </c>
      <c r="C24" s="61"/>
      <c r="D24" s="61"/>
      <c r="E24" s="61">
        <f>1179+55.2</f>
        <v>1234.2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1234.2</v>
      </c>
    </row>
    <row r="25" spans="2:16" x14ac:dyDescent="0.45">
      <c r="B25" s="7" t="s">
        <v>3</v>
      </c>
      <c r="C25" s="40">
        <f t="shared" ref="C25:N25" si="2">SUM(C22:C24)</f>
        <v>7285.4800000000005</v>
      </c>
      <c r="D25" s="40">
        <f t="shared" si="2"/>
        <v>7288.1200000000008</v>
      </c>
      <c r="E25" s="40">
        <f t="shared" si="2"/>
        <v>8519.68</v>
      </c>
      <c r="F25" s="40">
        <f t="shared" si="2"/>
        <v>7285.4800000000005</v>
      </c>
      <c r="G25" s="40">
        <f t="shared" si="2"/>
        <v>7298.17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37676.93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753.92000000000007</v>
      </c>
      <c r="D27" s="44">
        <f t="shared" si="3"/>
        <v>364.8799999999992</v>
      </c>
      <c r="E27" s="44">
        <f t="shared" si="3"/>
        <v>292.52000000000044</v>
      </c>
      <c r="F27" s="44">
        <f t="shared" si="3"/>
        <v>-1564.4800000000005</v>
      </c>
      <c r="G27" s="44">
        <f t="shared" si="3"/>
        <v>-611.17000000000007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-764.33000000000084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6" t="s">
        <v>23</v>
      </c>
      <c r="C2" s="66"/>
    </row>
    <row r="3" spans="2:3" ht="17" customHeight="1" x14ac:dyDescent="0.45">
      <c r="B3" s="34" t="s">
        <v>24</v>
      </c>
      <c r="C3" s="35">
        <f>'2023'!P27</f>
        <v>-764.33000000000084</v>
      </c>
    </row>
    <row r="4" spans="2:3" ht="17" customHeight="1" x14ac:dyDescent="0.45">
      <c r="B4" s="34" t="s">
        <v>26</v>
      </c>
      <c r="C4" s="36">
        <f>SUM('2023'!P12)</f>
        <v>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2023-06-02T10:31:53Z</dcterms:modified>
</cp:coreProperties>
</file>