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98" yWindow="-98" windowWidth="22695" windowHeight="14475" activeTab="1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'2023'!$B$26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9" i="15" l="1"/>
  <c r="P26" i="15"/>
  <c r="C4" i="13"/>
  <c r="I26" i="15"/>
  <c r="N24" i="15"/>
  <c r="N26" i="15" s="1"/>
  <c r="M24" i="15"/>
  <c r="L24" i="15"/>
  <c r="K24" i="15"/>
  <c r="J24" i="15"/>
  <c r="I24" i="15"/>
  <c r="H24" i="15"/>
  <c r="G24" i="15"/>
  <c r="F24" i="15"/>
  <c r="C24" i="15"/>
  <c r="G23" i="15"/>
  <c r="F23" i="15"/>
  <c r="E23" i="15"/>
  <c r="E24" i="15" s="1"/>
  <c r="D23" i="15"/>
  <c r="D24" i="15" s="1"/>
  <c r="C23" i="15"/>
  <c r="P23" i="15" s="1"/>
  <c r="P22" i="15"/>
  <c r="N19" i="15"/>
  <c r="M19" i="15"/>
  <c r="M26" i="15" s="1"/>
  <c r="L19" i="15"/>
  <c r="L26" i="15" s="1"/>
  <c r="K19" i="15"/>
  <c r="K26" i="15" s="1"/>
  <c r="J19" i="15"/>
  <c r="J26" i="15" s="1"/>
  <c r="I19" i="15"/>
  <c r="H19" i="15"/>
  <c r="H26" i="15" s="1"/>
  <c r="G19" i="15"/>
  <c r="G26" i="15" s="1"/>
  <c r="C19" i="15"/>
  <c r="P18" i="15"/>
  <c r="G17" i="15"/>
  <c r="F17" i="15"/>
  <c r="F19" i="15" s="1"/>
  <c r="F26" i="15" s="1"/>
  <c r="E17" i="15"/>
  <c r="E19" i="15" s="1"/>
  <c r="E26" i="15" s="1"/>
  <c r="D17" i="15"/>
  <c r="D19" i="15" s="1"/>
  <c r="D26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M26" i="14"/>
  <c r="I26" i="14"/>
  <c r="E26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P24" i="14" s="1"/>
  <c r="P23" i="14"/>
  <c r="N23" i="14"/>
  <c r="P22" i="14"/>
  <c r="N19" i="14"/>
  <c r="N26" i="14" s="1"/>
  <c r="M19" i="14"/>
  <c r="L19" i="14"/>
  <c r="L26" i="14" s="1"/>
  <c r="K19" i="14"/>
  <c r="K26" i="14" s="1"/>
  <c r="J19" i="14"/>
  <c r="J26" i="14" s="1"/>
  <c r="I19" i="14"/>
  <c r="H19" i="14"/>
  <c r="H26" i="14" s="1"/>
  <c r="G19" i="14"/>
  <c r="G26" i="14" s="1"/>
  <c r="F19" i="14"/>
  <c r="F26" i="14" s="1"/>
  <c r="E19" i="14"/>
  <c r="D19" i="14"/>
  <c r="D26" i="14" s="1"/>
  <c r="C19" i="14"/>
  <c r="C26" i="14" s="1"/>
  <c r="P18" i="14"/>
  <c r="N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P24" i="15" l="1"/>
  <c r="P26" i="14"/>
  <c r="P19" i="14"/>
  <c r="C26" i="15"/>
  <c r="C3" i="13" l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<sst xmlns="http://schemas.openxmlformats.org/spreadsheetml/2006/main" count="73" uniqueCount="39">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</sst>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G29" sqref="G2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15</v>
      </c>
      <c r="O6" s="31"/>
      <c r="P6" s="52">
        <f>SUM(C6:N6)</f>
        <v>15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13</v>
      </c>
      <c r="O7" s="31"/>
      <c r="P7" s="52">
        <f>SUM(C7:N7)</f>
        <v>13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-2</v>
      </c>
      <c r="O8" s="31"/>
      <c r="P8" s="52">
        <f>SUM(C8:N8)</f>
        <v>-2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13</v>
      </c>
      <c r="P11" s="53">
        <f>SUM(C11:N11)</f>
        <v>13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2</v>
      </c>
      <c r="P12" s="53">
        <f>SUM(C12:N12)</f>
        <v>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6263.8</v>
      </c>
      <c r="O17" s="4"/>
      <c r="P17" s="37">
        <f>SUM(C17:N17)</f>
        <v>6263.8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6263.8</v>
      </c>
      <c r="O19" s="5"/>
      <c r="P19" s="38">
        <f>SUM(C19:O19)</f>
        <v>6263.8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3999.55</v>
      </c>
      <c r="O22" s="4"/>
      <c r="P22" s="39">
        <f>SUM(C22:N22)</f>
        <v>3999.55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813.97+1619.62</f>
        <v>2433.59</v>
      </c>
      <c r="O23" s="4"/>
      <c r="P23" s="39">
        <f>SUM(C23:N23)</f>
        <v>2433.59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6433.14</v>
      </c>
      <c r="O24" s="4"/>
      <c r="P24" s="41">
        <f>SUM(C24:N24)</f>
        <v>6433.14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-169.34000000000015</v>
      </c>
      <c r="P26" s="54">
        <f>SUM(C26:O26)</f>
        <v>-169.34000000000015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abSelected="1" topLeftCell="A3" workbookViewId="0">
      <selection activeCell="P3" sqref="P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/>
      <c r="I6" s="33"/>
      <c r="J6" s="33"/>
      <c r="K6" s="33"/>
      <c r="L6" s="33"/>
      <c r="M6" s="33"/>
      <c r="N6" s="33"/>
      <c r="O6" s="31"/>
      <c r="P6" s="52">
        <f>SUM(C6:N6)</f>
        <v>95</v>
      </c>
    </row>
    <row r="7" spans="2:16" x14ac:dyDescent="0.45">
      <c r="B7" s="8" t="s">
        <v>20</v>
      </c>
      <c r="C7" s="33">
        <v>20</v>
      </c>
      <c r="D7" s="33">
        <v>20</v>
      </c>
      <c r="E7" s="33">
        <v>23</v>
      </c>
      <c r="F7" s="33">
        <v>19</v>
      </c>
      <c r="G7" s="33">
        <v>19</v>
      </c>
      <c r="H7" s="33"/>
      <c r="I7" s="33"/>
      <c r="J7" s="33"/>
      <c r="K7" s="33"/>
      <c r="L7" s="33"/>
      <c r="M7" s="33"/>
      <c r="N7" s="33"/>
      <c r="O7" s="31"/>
      <c r="P7" s="52">
        <f>SUM(C7:N7)</f>
        <v>101</v>
      </c>
    </row>
    <row r="8" spans="2:16" x14ac:dyDescent="0.45">
      <c r="B8" s="16" t="s">
        <v>21</v>
      </c>
      <c r="C8" s="32">
        <f t="shared" ref="C8:N8" si="0">C7-C6</f>
        <v>1</v>
      </c>
      <c r="D8" s="32">
        <f t="shared" si="0"/>
        <v>1</v>
      </c>
      <c r="E8" s="32">
        <f t="shared" si="0"/>
        <v>4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6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20</v>
      </c>
      <c r="D11" s="10">
        <v>20</v>
      </c>
      <c r="E11" s="10">
        <v>23</v>
      </c>
      <c r="F11" s="10">
        <v>19</v>
      </c>
      <c r="G11" s="10">
        <v>19</v>
      </c>
      <c r="H11" s="10"/>
      <c r="I11" s="10"/>
      <c r="J11" s="10"/>
      <c r="K11" s="10"/>
      <c r="L11" s="10"/>
      <c r="M11" s="10"/>
      <c r="N11" s="10"/>
      <c r="P11" s="53">
        <f>SUM(C11:N11)</f>
        <v>101</v>
      </c>
    </row>
    <row r="12" spans="2:16" x14ac:dyDescent="0.45">
      <c r="B12" s="8" t="s">
        <v>15</v>
      </c>
      <c r="C12" s="11">
        <v>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9677</v>
      </c>
      <c r="D17" s="9">
        <f>D11*Params!$C$5*(1-Params!$C$3)-Params!$C$4</f>
        <v>9677</v>
      </c>
      <c r="E17" s="9">
        <f>E11*Params!$C$5*(1-Params!$C$3)-Params!$C$4</f>
        <v>11139.800000000001</v>
      </c>
      <c r="F17" s="9">
        <f>F11*Params!$C$5*(1-Params!$C$3)-Params!$C$4</f>
        <v>9189.4</v>
      </c>
      <c r="G17" s="9">
        <f>G11*Params!$C$5*(1-Params!$C$3)-Params!$C$4</f>
        <v>9189.4</v>
      </c>
      <c r="H17" s="9"/>
      <c r="I17" s="9"/>
      <c r="J17" s="9"/>
      <c r="K17" s="9"/>
      <c r="L17" s="9"/>
      <c r="M17" s="9"/>
      <c r="N17" s="9"/>
      <c r="O17" s="4"/>
      <c r="P17" s="37">
        <f>SUM(C17:N17)</f>
        <v>48872.600000000006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9677</v>
      </c>
      <c r="D19" s="25">
        <f t="shared" si="1"/>
        <v>9677</v>
      </c>
      <c r="E19" s="25">
        <f t="shared" si="1"/>
        <v>11139.800000000001</v>
      </c>
      <c r="F19" s="25">
        <f t="shared" si="1"/>
        <v>9189.4</v>
      </c>
      <c r="G19" s="25">
        <f t="shared" si="1"/>
        <v>9189.4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48872.600000000006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5729.46</v>
      </c>
      <c r="D22" s="9">
        <v>5729.46</v>
      </c>
      <c r="E22" s="9">
        <v>5729.46</v>
      </c>
      <c r="F22" s="9">
        <v>5729.46</v>
      </c>
      <c r="G22" s="9">
        <v>5729.46</v>
      </c>
      <c r="H22" s="9"/>
      <c r="I22" s="9"/>
      <c r="J22" s="9"/>
      <c r="K22" s="9"/>
      <c r="L22" s="9"/>
      <c r="M22" s="9"/>
      <c r="N22" s="9"/>
      <c r="O22" s="4"/>
      <c r="P22" s="39">
        <f>SUM(C22:N22)</f>
        <v>28647.3</v>
      </c>
    </row>
    <row r="23" spans="2:16" x14ac:dyDescent="0.45">
      <c r="B23" s="8" t="s">
        <v>8</v>
      </c>
      <c r="C23" s="9">
        <f>1161.31+2319.61</f>
        <v>3480.92</v>
      </c>
      <c r="D23" s="9">
        <f>1161.31+2319.61</f>
        <v>3480.92</v>
      </c>
      <c r="E23" s="9">
        <f>1161.31+2314.36</f>
        <v>3475.67</v>
      </c>
      <c r="F23" s="9">
        <f>1161.31+2314.36</f>
        <v>3475.67</v>
      </c>
      <c r="G23" s="9">
        <f>1161.31+2317.2</f>
        <v>3478.5099999999998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17391.689999999999</v>
      </c>
    </row>
    <row r="24" spans="2:16" x14ac:dyDescent="0.45">
      <c r="B24" s="7" t="s">
        <v>3</v>
      </c>
      <c r="C24" s="40">
        <f t="shared" ref="C24:N24" si="2">SUM(C22:C23)</f>
        <v>9210.380000000001</v>
      </c>
      <c r="D24" s="40">
        <f t="shared" si="2"/>
        <v>9210.380000000001</v>
      </c>
      <c r="E24" s="40">
        <f t="shared" si="2"/>
        <v>9205.130000000001</v>
      </c>
      <c r="F24" s="40">
        <f t="shared" si="2"/>
        <v>9205.130000000001</v>
      </c>
      <c r="G24" s="40">
        <f t="shared" si="2"/>
        <v>9207.9699999999993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46038.990000000005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466.61999999999898</v>
      </c>
      <c r="D26" s="44">
        <f t="shared" si="3"/>
        <v>466.61999999999898</v>
      </c>
      <c r="E26" s="44">
        <f t="shared" si="3"/>
        <v>1934.67</v>
      </c>
      <c r="F26" s="44">
        <f t="shared" si="3"/>
        <v>-15.730000000001382</v>
      </c>
      <c r="G26" s="44">
        <f t="shared" si="3"/>
        <v>-18.569999999999709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SUM(C26:N26)</f>
        <v>2833.6099999999969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E5" sqref="E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'2022'!P26+'2023'!P26</f>
        <v>2664.2699999999968</v>
      </c>
    </row>
    <row r="4" spans="2:3" ht="16.899999999999999" customHeight="1" x14ac:dyDescent="0.45">
      <c r="B4" s="34" t="s">
        <v>26</v>
      </c>
      <c r="C4" s="36">
        <f>SUM('2022'!P12)+('2023'!P12)</f>
        <v>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2023-06-02T10:17:24Z</dcterms:modified>
</cp:coreProperties>
</file>