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HighskillTools\Data\Suivi\2023\04\Normal\"/>
    </mc:Choice>
  </mc:AlternateContent>
  <xr:revisionPtr revIDLastSave="0" documentId="13_ncr:1_{736D6D7E-B7D7-4E0C-9C8E-CE2A411F7749}" xr6:coauthVersionLast="47" xr6:coauthVersionMax="47" xr10:uidLastSave="{00000000-0000-0000-0000-000000000000}"/>
  <bookViews>
    <workbookView xWindow="2438" yWindow="1170" windowWidth="18240" windowHeight="10523" activeTab="1" xr2:uid="{00000000-000D-0000-FFFF-FFFF00000000}"/>
  </bookViews>
  <sheets>
    <sheet name="2022" sheetId="14" r:id="rId1"/>
    <sheet name="2023" sheetId="15" r:id="rId2"/>
    <sheet name="Params" sheetId="10" r:id="rId3"/>
    <sheet name="Synthése" sheetId="13" r:id="rId4"/>
  </sheets>
  <definedNames>
    <definedName name="AOUT" localSheetId="0">'2022'!$J$3</definedName>
    <definedName name="AOUT" localSheetId="1">'2023'!$J$3</definedName>
    <definedName name="AOUT">#REF!</definedName>
    <definedName name="AVANCE_SUR_SALAIRE" localSheetId="0">'2022'!#REF!</definedName>
    <definedName name="AVANCE_SUR_SALAIRE" localSheetId="1">'2023'!#REF!</definedName>
    <definedName name="AVANCE_SUR_SALAIRE">#REF!</definedName>
    <definedName name="AVRIL" localSheetId="0">'2022'!$F$3</definedName>
    <definedName name="AVRIL" localSheetId="1">'2023'!$F$3</definedName>
    <definedName name="AVRIL">#REF!</definedName>
    <definedName name="CRA" localSheetId="0">'2022'!$B$10</definedName>
    <definedName name="CRA" localSheetId="1">'2023'!$B$10</definedName>
    <definedName name="CRA">#REF!</definedName>
    <definedName name="CRA_ASTREINTE" localSheetId="0">'2022'!$B$14</definedName>
    <definedName name="CRA_ASTREINTE" localSheetId="1">'2023'!$B$14</definedName>
    <definedName name="CRA_ASTREINTE">#REF!</definedName>
    <definedName name="CRA_CP" localSheetId="0">'2022'!$B$12</definedName>
    <definedName name="CRA_CP" localSheetId="1">'2023'!$B$12</definedName>
    <definedName name="CRA_CP">#REF!</definedName>
    <definedName name="CRA_PRODUCTION" localSheetId="0">'2022'!$B$11</definedName>
    <definedName name="CRA_PRODUCTION" localSheetId="1">'2023'!$B$11</definedName>
    <definedName name="CRA_PRODUCTION">#REF!</definedName>
    <definedName name="CRA_SANS_SOLDE" localSheetId="0">'2022'!$B$13</definedName>
    <definedName name="CRA_SANS_SOLDE" localSheetId="1">'2023'!$B$13</definedName>
    <definedName name="CRA_SANS_SOLDE">#REF!</definedName>
    <definedName name="DECEMBRE" localSheetId="0">'2022'!$N$3</definedName>
    <definedName name="DECEMBRE" localSheetId="1">'2023'!$N$3</definedName>
    <definedName name="DECEMBRE">#REF!</definedName>
    <definedName name="ENTREES" localSheetId="0">'2022'!$B$16</definedName>
    <definedName name="ENTREES" localSheetId="1">'2023'!$B$16</definedName>
    <definedName name="ENTREES">#REF!</definedName>
    <definedName name="ENTREES_ASTREINTE" localSheetId="0">'2022'!$B$18</definedName>
    <definedName name="ENTREES_ASTREINTE" localSheetId="1">'2023'!$B$18</definedName>
    <definedName name="ENTREES_ASTREINTE">#REF!</definedName>
    <definedName name="ENTREES_FACTURE" localSheetId="0">'2022'!$B$17</definedName>
    <definedName name="ENTREES_FACTURE" localSheetId="1">'2023'!$B$17</definedName>
    <definedName name="ENTREES_FACTURE">#REF!</definedName>
    <definedName name="FEVRIER" localSheetId="0">'2022'!$D$3</definedName>
    <definedName name="FEVRIER" localSheetId="1">'2023'!$D$3</definedName>
    <definedName name="FEVRIER">#REF!</definedName>
    <definedName name="JANVIER" localSheetId="0">'2022'!$C$3</definedName>
    <definedName name="JANVIER" localSheetId="1">'2023'!$C$3</definedName>
    <definedName name="JANVIER">#REF!</definedName>
    <definedName name="JUILLET" localSheetId="0">'2022'!$I$3</definedName>
    <definedName name="JUILLET" localSheetId="1">'2023'!$I$3</definedName>
    <definedName name="JUILLET">#REF!</definedName>
    <definedName name="JUIN" localSheetId="0">'2022'!$H$3</definedName>
    <definedName name="JUIN" localSheetId="1">'2023'!$H$3</definedName>
    <definedName name="JUIN">#REF!</definedName>
    <definedName name="MAI" localSheetId="0">'2022'!$G$3</definedName>
    <definedName name="MAI" localSheetId="1">'2023'!$G$3</definedName>
    <definedName name="MAI">#REF!</definedName>
    <definedName name="MARS" localSheetId="0">'2022'!$E$3</definedName>
    <definedName name="MARS" localSheetId="1">'2023'!$E$3</definedName>
    <definedName name="MARS">#REF!</definedName>
    <definedName name="MOIS" localSheetId="0">'2022'!$B$3</definedName>
    <definedName name="MOIS" localSheetId="1">'2023'!$B$3</definedName>
    <definedName name="MOIS">#REF!</definedName>
    <definedName name="NOVEMBRE" localSheetId="0">'2022'!$M$3</definedName>
    <definedName name="NOVEMBRE" localSheetId="1">'2023'!$M$3</definedName>
    <definedName name="NOVEMBRE">#REF!</definedName>
    <definedName name="OCTOBRE" localSheetId="0">'2022'!$L$3</definedName>
    <definedName name="OCTOBRE" localSheetId="1">'2023'!$L$3</definedName>
    <definedName name="OCTOBRE">#REF!</definedName>
    <definedName name="REPAS" localSheetId="0">'2022'!$B$5</definedName>
    <definedName name="REPAS" localSheetId="1">'2023'!$B$5</definedName>
    <definedName name="REPAS">#REF!</definedName>
    <definedName name="REPAS_ACQUIS" localSheetId="0">'2022'!$B$7</definedName>
    <definedName name="REPAS_ACQUIS" localSheetId="1">'2023'!$B$7</definedName>
    <definedName name="REPAS_ACQUIS">#REF!</definedName>
    <definedName name="REPAS_PRIS" localSheetId="0">'2022'!$B$6</definedName>
    <definedName name="REPAS_PRIS" localSheetId="1">'2023'!$B$6</definedName>
    <definedName name="REPAS_PRIS">#REF!</definedName>
    <definedName name="REPAS_SOLDE" localSheetId="0">'2022'!$B$8</definedName>
    <definedName name="REPAS_SOLDE" localSheetId="1">'2023'!$B$8</definedName>
    <definedName name="REPAS_SOLDE">#REF!</definedName>
    <definedName name="SEPTEMBRE" localSheetId="0">'2022'!$K$3</definedName>
    <definedName name="SEPTEMBRE" localSheetId="1">'2023'!$K$3</definedName>
    <definedName name="SEPTEMBRE">#REF!</definedName>
    <definedName name="SOLDE" localSheetId="0">'2022'!$B$29</definedName>
    <definedName name="SOLDE" localSheetId="1">'2023'!$B$30</definedName>
    <definedName name="SORTIES" localSheetId="0">'2022'!$B$21</definedName>
    <definedName name="SORTIES" localSheetId="1">'2023'!$B$21</definedName>
    <definedName name="SORTIES">#REF!</definedName>
    <definedName name="SORTIES_ABONDEMENT" localSheetId="0">'2022'!#REF!</definedName>
    <definedName name="SORTIES_ABONDEMENT" localSheetId="1">'2023'!#REF!</definedName>
    <definedName name="SORTIES_ABONDEMENT">#REF!</definedName>
    <definedName name="SORTIES_CHARGES_SOCIALES_PATRONALES" localSheetId="0">'2022'!$B$23</definedName>
    <definedName name="SORTIES_CHARGES_SOCIALES_PATRONALES" localSheetId="1">'2023'!$B$23</definedName>
    <definedName name="SORTIES_CHARGES_SOCIALES_PATRONALES">#REF!</definedName>
    <definedName name="SORTIES_FRAIS_PEE_AMUNDI" localSheetId="0">'2022'!#REF!</definedName>
    <definedName name="SORTIES_FRAIS_PEE_AMUNDI" localSheetId="1">'2023'!#REF!</definedName>
    <definedName name="SORTIES_FRAIS_PEE_AMUNDI">#REF!</definedName>
    <definedName name="SORTIES_INTERESSEMENT" localSheetId="0">'2022'!#REF!</definedName>
    <definedName name="SORTIES_INTERESSEMENT" localSheetId="1">'2023'!#REF!</definedName>
    <definedName name="SORTIES_INTERESSEMENT">#REF!</definedName>
    <definedName name="SORTIES_SALAIRE_NET" localSheetId="0">'2022'!$B$22</definedName>
    <definedName name="SORTIES_SALAIRE_NET" localSheetId="1">'2023'!$B$22</definedName>
    <definedName name="SORTIES_SALAIRE_NET">#REF!</definedName>
    <definedName name="TOTAL" localSheetId="0">'2022'!$P$3</definedName>
    <definedName name="TOTAL" localSheetId="1">'2023'!$P$3</definedName>
    <definedName name="TOTAL">#REF!</definedName>
    <definedName name="TOTAL_ENTREES" localSheetId="0">'2022'!$B$19</definedName>
    <definedName name="TOTAL_ENTREES" localSheetId="1">'2023'!$B$19</definedName>
    <definedName name="TOTAL_ENTREES">#REF!</definedName>
    <definedName name="TOTAL_SORTIES" localSheetId="0">'2022'!$B$25</definedName>
    <definedName name="TOTAL_SORTIES" localSheetId="1">'2023'!$B$26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P28" i="15" l="1"/>
  <c r="L26" i="15"/>
  <c r="K26" i="15"/>
  <c r="J26" i="15"/>
  <c r="I26" i="15"/>
  <c r="H26" i="15"/>
  <c r="G26" i="15"/>
  <c r="P24" i="15"/>
  <c r="F23" i="15"/>
  <c r="F26" i="15" s="1"/>
  <c r="E23" i="15"/>
  <c r="E26" i="15" s="1"/>
  <c r="D23" i="15"/>
  <c r="D26" i="15" s="1"/>
  <c r="C23" i="15"/>
  <c r="C26" i="15" s="1"/>
  <c r="P22" i="15"/>
  <c r="L19" i="15"/>
  <c r="L30" i="15" s="1"/>
  <c r="K19" i="15"/>
  <c r="K30" i="15" s="1"/>
  <c r="J19" i="15"/>
  <c r="I19" i="15"/>
  <c r="H19" i="15"/>
  <c r="H30" i="15" s="1"/>
  <c r="G19" i="15"/>
  <c r="P18" i="15"/>
  <c r="F17" i="15"/>
  <c r="F19" i="15" s="1"/>
  <c r="E17" i="15"/>
  <c r="E19" i="15" s="1"/>
  <c r="D17" i="15"/>
  <c r="D19" i="15" s="1"/>
  <c r="C17" i="15"/>
  <c r="C19" i="15" s="1"/>
  <c r="P14" i="15"/>
  <c r="P13" i="15"/>
  <c r="P12" i="15"/>
  <c r="C4" i="13" s="1"/>
  <c r="P11" i="15"/>
  <c r="L8" i="15"/>
  <c r="K8" i="15"/>
  <c r="J8" i="15"/>
  <c r="I8" i="15"/>
  <c r="H8" i="15"/>
  <c r="G8" i="15"/>
  <c r="F8" i="15"/>
  <c r="E8" i="15"/>
  <c r="D8" i="15"/>
  <c r="C8" i="15"/>
  <c r="P7" i="15"/>
  <c r="P6" i="15"/>
  <c r="P27" i="14"/>
  <c r="L25" i="14"/>
  <c r="K25" i="14"/>
  <c r="J25" i="14"/>
  <c r="I25" i="14"/>
  <c r="H25" i="14"/>
  <c r="G25" i="14"/>
  <c r="F25" i="14"/>
  <c r="E25" i="14"/>
  <c r="D25" i="14"/>
  <c r="C25" i="14"/>
  <c r="P25" i="14" s="1"/>
  <c r="P24" i="14"/>
  <c r="N23" i="14"/>
  <c r="N25" i="14" s="1"/>
  <c r="M23" i="14"/>
  <c r="M25" i="14" s="1"/>
  <c r="P22" i="14"/>
  <c r="M19" i="14"/>
  <c r="M29" i="14" s="1"/>
  <c r="L19" i="14"/>
  <c r="L29" i="14" s="1"/>
  <c r="K19" i="14"/>
  <c r="K29" i="14" s="1"/>
  <c r="J19" i="14"/>
  <c r="J29" i="14" s="1"/>
  <c r="I19" i="14"/>
  <c r="I29" i="14" s="1"/>
  <c r="H19" i="14"/>
  <c r="H29" i="14" s="1"/>
  <c r="G19" i="14"/>
  <c r="G29" i="14" s="1"/>
  <c r="F19" i="14"/>
  <c r="F29" i="14" s="1"/>
  <c r="E19" i="14"/>
  <c r="E29" i="14" s="1"/>
  <c r="D19" i="14"/>
  <c r="D29" i="14" s="1"/>
  <c r="C19" i="14"/>
  <c r="C29" i="14" s="1"/>
  <c r="P18" i="14"/>
  <c r="P17" i="14"/>
  <c r="N17" i="14"/>
  <c r="N19" i="14" s="1"/>
  <c r="N29" i="14" s="1"/>
  <c r="M17" i="14"/>
  <c r="P14" i="14"/>
  <c r="P13" i="14"/>
  <c r="P12" i="14"/>
  <c r="P11" i="14"/>
  <c r="N8" i="14"/>
  <c r="M8" i="14"/>
  <c r="L8" i="14"/>
  <c r="K8" i="14"/>
  <c r="J8" i="14"/>
  <c r="I8" i="14"/>
  <c r="H8" i="14"/>
  <c r="G8" i="14"/>
  <c r="P8" i="14" s="1"/>
  <c r="F8" i="14"/>
  <c r="E8" i="14"/>
  <c r="D8" i="14"/>
  <c r="C8" i="14"/>
  <c r="P7" i="14"/>
  <c r="P6" i="14"/>
  <c r="G30" i="15" l="1"/>
  <c r="I30" i="15"/>
  <c r="D30" i="15"/>
  <c r="J30" i="15"/>
  <c r="P8" i="15"/>
  <c r="E30" i="15"/>
  <c r="P29" i="14"/>
  <c r="P19" i="15"/>
  <c r="C30" i="15"/>
  <c r="F30" i="15"/>
  <c r="P26" i="15"/>
  <c r="P23" i="14"/>
  <c r="P19" i="14"/>
  <c r="P23" i="15"/>
  <c r="P17" i="15"/>
  <c r="P30" i="15" l="1"/>
  <c r="C3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youss</author>
  </authors>
  <commentList>
    <comment ref="M24" authorId="0" shapeId="0" xr:uid="{AE7EF11B-D734-4B92-9BE5-6B2AC28048A8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Acompte remboursé de la cagnotte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F25" authorId="0" shapeId="0" xr:uid="{DA19CD69-7964-4B69-AE71-344ED062486E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Déduction de sa cagnotte </t>
        </r>
      </text>
    </comment>
  </commentList>
</comments>
</file>

<file path=xl/sharedStrings.xml><?xml version="1.0" encoding="utf-8"?>
<sst xmlns="http://schemas.openxmlformats.org/spreadsheetml/2006/main" count="79" uniqueCount="43">
  <si>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</si>
  <si>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</si>
  <si>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</si>
  <si>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</si>
  <si>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</si>
  <si>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</si>
  <si>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</si>
  <si>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</si>
  <si>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</si>
  <si>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</si>
  <si>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</si>
  <si>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</si>
  <si>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</si>
  <si>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</si>
  <si>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</si>
  <si>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</si>
  <si>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</si>
  <si>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</si>
  <si>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</si>
  <si>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</si>
  <si>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</si>
  <si>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</si>
  <si>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</si>
  <si>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</si>
  <si>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</si>
  <si>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</si>
  <si>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</si>
  <si>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</si>
  <si>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</si>
  <si>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</si>
  <si>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</si>
  <si>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</si>
  <si>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</si>
  <si>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</si>
  <si>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</si>
  <si>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</si>
  <si>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</si>
  <si>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</si>
  <si>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(Novembre 2022)</t>
  </si>
  <si>
    <t>Acompte Versé</t>
  </si>
  <si>
    <t>Prime Cooptation</t>
  </si>
  <si>
    <t>TJM (Janvier 2023)</t>
  </si>
  <si>
    <t>Achat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</si>
</sst>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indexed="81"/>
      <name val="Tahoma"/>
      <family val="2"/>
    </font>
    <font>
      <b/>
      <sz val="11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0" fontId="0" fillId="0" borderId="10" xfId="0" applyBorder="1" applyProtection="1">
      <protection locked="0"/>
    </xf>
    <xf numFmtId="4" fontId="4" fillId="4" borderId="10" xfId="0" applyNumberFormat="1" applyFont="1" applyFill="1" applyBorder="1"/>
    <xf numFmtId="0" fontId="0" fillId="11" borderId="1" xfId="0" applyFill="1" applyBorder="1"/>
    <xf numFmtId="4" fontId="4" fillId="12" borderId="10" xfId="0" applyNumberFormat="1" applyFont="1" applyFill="1" applyBorder="1"/>
    <xf numFmtId="0" fontId="0" fillId="11" borderId="1" xfId="0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0028D-C49A-41BB-8738-3F49D55D1301}">
  <dimension ref="B1:P29"/>
  <sheetViews>
    <sheetView workbookViewId="0">
      <selection activeCell="D37" sqref="D37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0" style="44" customWidth="1"/>
  </cols>
  <sheetData>
    <row r="1" spans="2:16" x14ac:dyDescent="0.45">
      <c r="B1" s="64" t="s">
        <v>9</v>
      </c>
    </row>
    <row r="2" spans="2:16" x14ac:dyDescent="0.45">
      <c r="B2" s="6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4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0"/>
    </row>
    <row r="5" spans="2:16" x14ac:dyDescent="0.45">
      <c r="B5" s="15" t="s">
        <v>18</v>
      </c>
      <c r="C5" s="54"/>
      <c r="D5" s="54"/>
      <c r="E5" s="54"/>
      <c r="F5" s="17"/>
      <c r="G5" s="54"/>
      <c r="H5" s="17"/>
      <c r="I5" s="54"/>
      <c r="J5" s="17"/>
      <c r="K5" s="54"/>
      <c r="L5" s="17"/>
      <c r="M5" s="54"/>
      <c r="N5" s="17"/>
      <c r="O5" s="1"/>
      <c r="P5" s="45"/>
    </row>
    <row r="6" spans="2:16" x14ac:dyDescent="0.45">
      <c r="B6" s="8" t="s">
        <v>19</v>
      </c>
      <c r="C6" s="55"/>
      <c r="D6" s="55"/>
      <c r="E6" s="55"/>
      <c r="F6" s="33"/>
      <c r="G6" s="33"/>
      <c r="H6" s="33"/>
      <c r="I6" s="33"/>
      <c r="J6" s="33"/>
      <c r="K6" s="33"/>
      <c r="L6" s="33"/>
      <c r="M6" s="33">
        <v>19</v>
      </c>
      <c r="N6" s="33">
        <v>19</v>
      </c>
      <c r="O6" s="31"/>
      <c r="P6" s="51">
        <f>SUM(C6:N6)</f>
        <v>38</v>
      </c>
    </row>
    <row r="7" spans="2:16" x14ac:dyDescent="0.45">
      <c r="B7" s="8" t="s">
        <v>20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>
        <v>20</v>
      </c>
      <c r="N7" s="33">
        <v>22</v>
      </c>
      <c r="O7" s="31"/>
      <c r="P7" s="51">
        <f>SUM(C7:N7)</f>
        <v>42</v>
      </c>
    </row>
    <row r="8" spans="2:16" x14ac:dyDescent="0.45">
      <c r="B8" s="16" t="s">
        <v>21</v>
      </c>
      <c r="C8" s="32">
        <f t="shared" ref="C8:N8" si="0">C7-C6</f>
        <v>0</v>
      </c>
      <c r="D8" s="32">
        <f t="shared" si="0"/>
        <v>0</v>
      </c>
      <c r="E8" s="32">
        <f t="shared" si="0"/>
        <v>0</v>
      </c>
      <c r="F8" s="32">
        <f t="shared" si="0"/>
        <v>0</v>
      </c>
      <c r="G8" s="32">
        <f t="shared" si="0"/>
        <v>0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 t="shared" si="0"/>
        <v>0</v>
      </c>
      <c r="L8" s="32">
        <f t="shared" si="0"/>
        <v>0</v>
      </c>
      <c r="M8" s="32">
        <f t="shared" si="0"/>
        <v>1</v>
      </c>
      <c r="N8" s="32">
        <f t="shared" si="0"/>
        <v>3</v>
      </c>
      <c r="O8" s="31"/>
      <c r="P8" s="51">
        <f>SUM(C8:N8)</f>
        <v>4</v>
      </c>
    </row>
    <row r="9" spans="2:16" x14ac:dyDescent="0.4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0"/>
    </row>
    <row r="10" spans="2:16" x14ac:dyDescent="0.45">
      <c r="B10" s="13" t="s">
        <v>17</v>
      </c>
      <c r="C10" s="56"/>
      <c r="D10" s="56"/>
      <c r="E10" s="56"/>
      <c r="F10" s="19"/>
      <c r="G10" s="56"/>
      <c r="H10" s="19"/>
      <c r="I10" s="56"/>
      <c r="J10" s="19"/>
      <c r="K10" s="56"/>
      <c r="L10" s="19"/>
      <c r="M10" s="56"/>
      <c r="N10" s="19"/>
      <c r="P10" s="46"/>
    </row>
    <row r="11" spans="2:16" x14ac:dyDescent="0.45">
      <c r="B11" s="8" t="s">
        <v>13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>
        <v>20</v>
      </c>
      <c r="N11" s="10">
        <v>22</v>
      </c>
      <c r="P11" s="52">
        <f>SUM(C11:N11)</f>
        <v>42</v>
      </c>
    </row>
    <row r="12" spans="2:16" x14ac:dyDescent="0.45">
      <c r="B12" s="8" t="s">
        <v>15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P12" s="52">
        <f>SUM(C12:N12)</f>
        <v>0</v>
      </c>
    </row>
    <row r="13" spans="2:16" x14ac:dyDescent="0.45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2">
        <f>SUM(C13:N13)</f>
        <v>0</v>
      </c>
    </row>
    <row r="14" spans="2:16" x14ac:dyDescent="0.45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2">
        <f>SUM(C14:N14)</f>
        <v>0</v>
      </c>
    </row>
    <row r="15" spans="2:16" x14ac:dyDescent="0.4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7"/>
    </row>
    <row r="16" spans="2:16" x14ac:dyDescent="0.45">
      <c r="B16" s="6" t="s">
        <v>0</v>
      </c>
      <c r="C16" s="57"/>
      <c r="D16" s="57"/>
      <c r="E16" s="57"/>
      <c r="F16" s="22"/>
      <c r="G16" s="57"/>
      <c r="H16" s="22"/>
      <c r="I16" s="57"/>
      <c r="J16" s="22"/>
      <c r="K16" s="57"/>
      <c r="L16" s="22"/>
      <c r="M16" s="57"/>
      <c r="N16" s="22"/>
      <c r="P16" s="48"/>
    </row>
    <row r="17" spans="2:16" x14ac:dyDescent="0.45">
      <c r="B17" s="8" t="s">
        <v>6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>
        <f>M11*Params!$C$5*(1-Params!$C$3)-Params!$C$4</f>
        <v>8941</v>
      </c>
      <c r="N17" s="9">
        <f>N11*Params!$C$5*(1-Params!$C$3)-Params!$C$4</f>
        <v>9842.6</v>
      </c>
      <c r="O17" s="4"/>
      <c r="P17" s="37">
        <f>SUM(C17:N17)</f>
        <v>18783.599999999999</v>
      </c>
    </row>
    <row r="18" spans="2:16" x14ac:dyDescent="0.45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45">
      <c r="B19" s="24" t="s">
        <v>2</v>
      </c>
      <c r="C19" s="25">
        <f t="shared" ref="C19:N19" si="1">SUM(C17:C18)</f>
        <v>0</v>
      </c>
      <c r="D19" s="25">
        <f t="shared" si="1"/>
        <v>0</v>
      </c>
      <c r="E19" s="25">
        <f t="shared" si="1"/>
        <v>0</v>
      </c>
      <c r="F19" s="25">
        <f t="shared" si="1"/>
        <v>0</v>
      </c>
      <c r="G19" s="25">
        <f t="shared" si="1"/>
        <v>0</v>
      </c>
      <c r="H19" s="25">
        <f t="shared" si="1"/>
        <v>0</v>
      </c>
      <c r="I19" s="25">
        <f t="shared" si="1"/>
        <v>0</v>
      </c>
      <c r="J19" s="25">
        <f t="shared" si="1"/>
        <v>0</v>
      </c>
      <c r="K19" s="25">
        <f t="shared" si="1"/>
        <v>0</v>
      </c>
      <c r="L19" s="25">
        <f t="shared" si="1"/>
        <v>0</v>
      </c>
      <c r="M19" s="25">
        <f t="shared" si="1"/>
        <v>8941</v>
      </c>
      <c r="N19" s="25">
        <f t="shared" si="1"/>
        <v>9842.6</v>
      </c>
      <c r="O19" s="5"/>
      <c r="P19" s="38">
        <f>SUM(C19:O19)</f>
        <v>18783.599999999999</v>
      </c>
    </row>
    <row r="20" spans="2:16" x14ac:dyDescent="0.45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45">
      <c r="B21" s="26" t="s">
        <v>1</v>
      </c>
      <c r="C21" s="58"/>
      <c r="D21" s="58"/>
      <c r="E21" s="58"/>
      <c r="F21" s="28"/>
      <c r="G21" s="58"/>
      <c r="H21" s="28"/>
      <c r="I21" s="58"/>
      <c r="J21" s="28"/>
      <c r="K21" s="58"/>
      <c r="L21" s="28"/>
      <c r="M21" s="58"/>
      <c r="N21" s="28"/>
      <c r="O21" s="4"/>
      <c r="P21" s="49"/>
    </row>
    <row r="22" spans="2:16" x14ac:dyDescent="0.45">
      <c r="B22" s="8" t="s">
        <v>7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>
        <v>5599.43</v>
      </c>
      <c r="N22" s="9">
        <v>5599.43</v>
      </c>
      <c r="O22" s="4"/>
      <c r="P22" s="39">
        <f>SUM(C22:N22)</f>
        <v>11198.86</v>
      </c>
    </row>
    <row r="23" spans="2:16" x14ac:dyDescent="0.45">
      <c r="B23" s="8" t="s">
        <v>8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>
        <f>1074.38+1824</f>
        <v>2898.38</v>
      </c>
      <c r="N23" s="9">
        <f>1074.38+1824</f>
        <v>2898.38</v>
      </c>
      <c r="O23" s="4"/>
      <c r="P23" s="39">
        <f>SUM(C23:N23)</f>
        <v>5796.76</v>
      </c>
    </row>
    <row r="24" spans="2:16" x14ac:dyDescent="0.45">
      <c r="B24" s="59" t="s">
        <v>39</v>
      </c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2">
        <v>2000</v>
      </c>
      <c r="N24" s="60"/>
      <c r="O24" s="4"/>
      <c r="P24" s="39">
        <f>SUM(C24:N24)</f>
        <v>2000</v>
      </c>
    </row>
    <row r="25" spans="2:16" x14ac:dyDescent="0.45">
      <c r="B25" s="7" t="s">
        <v>3</v>
      </c>
      <c r="C25" s="40">
        <f t="shared" ref="C25:N25" si="2">SUM(C22:C24)</f>
        <v>0</v>
      </c>
      <c r="D25" s="40">
        <f t="shared" si="2"/>
        <v>0</v>
      </c>
      <c r="E25" s="40">
        <f t="shared" si="2"/>
        <v>0</v>
      </c>
      <c r="F25" s="40">
        <f t="shared" si="2"/>
        <v>0</v>
      </c>
      <c r="G25" s="40">
        <f t="shared" si="2"/>
        <v>0</v>
      </c>
      <c r="H25" s="40">
        <f t="shared" si="2"/>
        <v>0</v>
      </c>
      <c r="I25" s="40">
        <f t="shared" si="2"/>
        <v>0</v>
      </c>
      <c r="J25" s="40">
        <f t="shared" si="2"/>
        <v>0</v>
      </c>
      <c r="K25" s="40">
        <f t="shared" si="2"/>
        <v>0</v>
      </c>
      <c r="L25" s="40">
        <f t="shared" si="2"/>
        <v>0</v>
      </c>
      <c r="M25" s="40">
        <f>SUM(M22:M24)</f>
        <v>10497.810000000001</v>
      </c>
      <c r="N25" s="40">
        <f t="shared" si="2"/>
        <v>8497.8100000000013</v>
      </c>
      <c r="O25" s="4"/>
      <c r="P25" s="41">
        <f>SUM(C25:N25)</f>
        <v>18995.620000000003</v>
      </c>
    </row>
    <row r="27" spans="2:16" x14ac:dyDescent="0.45">
      <c r="B27" s="61" t="s">
        <v>40</v>
      </c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3">
        <v>800</v>
      </c>
      <c r="P27" s="63">
        <f>SUM(C27:N27)</f>
        <v>800</v>
      </c>
    </row>
    <row r="29" spans="2:16" x14ac:dyDescent="0.45">
      <c r="B29" s="42" t="s">
        <v>25</v>
      </c>
      <c r="C29" s="43">
        <f t="shared" ref="C29:N29" si="3">C19-C25</f>
        <v>0</v>
      </c>
      <c r="D29" s="43">
        <f t="shared" si="3"/>
        <v>0</v>
      </c>
      <c r="E29" s="43">
        <f t="shared" si="3"/>
        <v>0</v>
      </c>
      <c r="F29" s="43">
        <f t="shared" si="3"/>
        <v>0</v>
      </c>
      <c r="G29" s="43">
        <f t="shared" si="3"/>
        <v>0</v>
      </c>
      <c r="H29" s="43">
        <f t="shared" si="3"/>
        <v>0</v>
      </c>
      <c r="I29" s="43">
        <f t="shared" si="3"/>
        <v>0</v>
      </c>
      <c r="J29" s="43">
        <f t="shared" si="3"/>
        <v>0</v>
      </c>
      <c r="K29" s="43">
        <f t="shared" si="3"/>
        <v>0</v>
      </c>
      <c r="L29" s="43">
        <f t="shared" si="3"/>
        <v>0</v>
      </c>
      <c r="M29" s="43">
        <f t="shared" si="3"/>
        <v>-1556.8100000000013</v>
      </c>
      <c r="N29" s="43">
        <f t="shared" si="3"/>
        <v>1344.7899999999991</v>
      </c>
      <c r="P29" s="53">
        <f>SUM(C29:O29)</f>
        <v>-212.02000000000226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209BD-B16C-4C54-A0BF-7C6FDADE3ED3}">
  <dimension ref="B1:P30"/>
  <sheetViews>
    <sheetView tabSelected="1" topLeftCell="A5" workbookViewId="0">
      <selection activeCell="G23" sqref="G23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0" style="44" customWidth="1"/>
  </cols>
  <sheetData>
    <row r="1" spans="2:16" x14ac:dyDescent="0.45">
      <c r="B1" s="64" t="s">
        <v>9</v>
      </c>
    </row>
    <row r="2" spans="2:16" x14ac:dyDescent="0.45">
      <c r="B2" s="6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4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0"/>
    </row>
    <row r="5" spans="2:16" x14ac:dyDescent="0.45">
      <c r="B5" s="15" t="s">
        <v>18</v>
      </c>
      <c r="C5" s="54"/>
      <c r="D5" s="54"/>
      <c r="E5" s="54"/>
      <c r="F5" s="17"/>
      <c r="G5" s="54"/>
      <c r="H5" s="17"/>
      <c r="I5" s="54"/>
      <c r="J5" s="17"/>
      <c r="K5" s="54"/>
      <c r="L5" s="17"/>
      <c r="M5" s="54"/>
      <c r="N5" s="17"/>
      <c r="O5" s="1"/>
      <c r="P5" s="45"/>
    </row>
    <row r="6" spans="2:16" x14ac:dyDescent="0.45">
      <c r="B6" s="8" t="s">
        <v>19</v>
      </c>
      <c r="C6" s="55">
        <v>19</v>
      </c>
      <c r="D6" s="55">
        <v>19</v>
      </c>
      <c r="E6" s="55">
        <v>19</v>
      </c>
      <c r="F6" s="33">
        <v>19</v>
      </c>
      <c r="G6" s="33"/>
      <c r="H6" s="33"/>
      <c r="I6" s="33"/>
      <c r="J6" s="33"/>
      <c r="K6" s="33"/>
      <c r="L6" s="33"/>
      <c r="M6" s="33"/>
      <c r="N6" s="33"/>
      <c r="O6" s="31"/>
      <c r="P6" s="51">
        <f>SUM(C6:N6)</f>
        <v>76</v>
      </c>
    </row>
    <row r="7" spans="2:16" x14ac:dyDescent="0.45">
      <c r="B7" s="8" t="s">
        <v>20</v>
      </c>
      <c r="C7" s="33">
        <v>22</v>
      </c>
      <c r="D7" s="33">
        <v>20</v>
      </c>
      <c r="E7" s="33">
        <v>23</v>
      </c>
      <c r="F7" s="33">
        <v>19</v>
      </c>
      <c r="G7" s="33"/>
      <c r="H7" s="33"/>
      <c r="I7" s="33"/>
      <c r="J7" s="33"/>
      <c r="K7" s="33"/>
      <c r="L7" s="33"/>
      <c r="M7" s="33"/>
      <c r="N7" s="33"/>
      <c r="O7" s="31"/>
      <c r="P7" s="51">
        <f>SUM(C7:N7)</f>
        <v>84</v>
      </c>
    </row>
    <row r="8" spans="2:16" x14ac:dyDescent="0.45">
      <c r="B8" s="16" t="s">
        <v>21</v>
      </c>
      <c r="C8" s="32">
        <f t="shared" ref="C8:L8" si="0">C7-C6</f>
        <v>3</v>
      </c>
      <c r="D8" s="32">
        <f t="shared" si="0"/>
        <v>1</v>
      </c>
      <c r="E8" s="32">
        <f t="shared" si="0"/>
        <v>4</v>
      </c>
      <c r="F8" s="32">
        <f t="shared" si="0"/>
        <v>0</v>
      </c>
      <c r="G8" s="32">
        <f t="shared" si="0"/>
        <v>0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 t="shared" si="0"/>
        <v>0</v>
      </c>
      <c r="L8" s="32">
        <f t="shared" si="0"/>
        <v>0</v>
      </c>
      <c r="M8" s="32"/>
      <c r="N8" s="32"/>
      <c r="O8" s="31"/>
      <c r="P8" s="51">
        <f>SUM(C8:N8)</f>
        <v>8</v>
      </c>
    </row>
    <row r="9" spans="2:16" x14ac:dyDescent="0.4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0"/>
    </row>
    <row r="10" spans="2:16" x14ac:dyDescent="0.45">
      <c r="B10" s="13" t="s">
        <v>17</v>
      </c>
      <c r="C10" s="56"/>
      <c r="D10" s="56"/>
      <c r="E10" s="56"/>
      <c r="F10" s="19"/>
      <c r="G10" s="56"/>
      <c r="H10" s="19"/>
      <c r="I10" s="56"/>
      <c r="J10" s="19"/>
      <c r="K10" s="56"/>
      <c r="L10" s="19"/>
      <c r="M10" s="56"/>
      <c r="N10" s="19"/>
      <c r="P10" s="46"/>
    </row>
    <row r="11" spans="2:16" x14ac:dyDescent="0.45">
      <c r="B11" s="8" t="s">
        <v>13</v>
      </c>
      <c r="C11" s="10">
        <v>22</v>
      </c>
      <c r="D11" s="10">
        <v>20</v>
      </c>
      <c r="E11" s="10">
        <v>23</v>
      </c>
      <c r="F11" s="10">
        <v>19</v>
      </c>
      <c r="G11" s="10"/>
      <c r="H11" s="10"/>
      <c r="I11" s="10"/>
      <c r="J11" s="10"/>
      <c r="K11" s="10"/>
      <c r="L11" s="10"/>
      <c r="M11" s="10"/>
      <c r="N11" s="10"/>
      <c r="P11" s="52">
        <f>SUM(C11:N11)</f>
        <v>84</v>
      </c>
    </row>
    <row r="12" spans="2:16" x14ac:dyDescent="0.45">
      <c r="B12" s="8" t="s">
        <v>15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P12" s="52">
        <f>SUM(C12:N12)</f>
        <v>0</v>
      </c>
    </row>
    <row r="13" spans="2:16" x14ac:dyDescent="0.45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2">
        <f>SUM(C13:N13)</f>
        <v>0</v>
      </c>
    </row>
    <row r="14" spans="2:16" x14ac:dyDescent="0.45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2">
        <f>SUM(C14:N14)</f>
        <v>0</v>
      </c>
    </row>
    <row r="15" spans="2:16" x14ac:dyDescent="0.4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7"/>
    </row>
    <row r="16" spans="2:16" x14ac:dyDescent="0.45">
      <c r="B16" s="6" t="s">
        <v>0</v>
      </c>
      <c r="C16" s="57"/>
      <c r="D16" s="57"/>
      <c r="E16" s="57"/>
      <c r="F16" s="22"/>
      <c r="G16" s="57"/>
      <c r="H16" s="22"/>
      <c r="I16" s="57"/>
      <c r="J16" s="22"/>
      <c r="K16" s="57"/>
      <c r="L16" s="22"/>
      <c r="M16" s="57"/>
      <c r="N16" s="22"/>
      <c r="P16" s="48"/>
    </row>
    <row r="17" spans="2:16" x14ac:dyDescent="0.45">
      <c r="B17" s="8" t="s">
        <v>6</v>
      </c>
      <c r="C17" s="9">
        <f>C11*Params!$C$6*(1-Params!$C$3)-Params!$C$4</f>
        <v>10551</v>
      </c>
      <c r="D17" s="9">
        <f>D11*Params!$C$6*(1-Params!$C$3)-Params!$C$4</f>
        <v>9585</v>
      </c>
      <c r="E17" s="9">
        <f>E11*Params!$C$6*(1-Params!$C$3)-Params!$C$4</f>
        <v>11034</v>
      </c>
      <c r="F17" s="9">
        <f>F11*Params!$C$6*(1-Params!$C$3)-Params!$C$4</f>
        <v>9102</v>
      </c>
      <c r="G17" s="9"/>
      <c r="H17" s="9"/>
      <c r="I17" s="9"/>
      <c r="J17" s="9"/>
      <c r="K17" s="9"/>
      <c r="L17" s="9"/>
      <c r="M17" s="9"/>
      <c r="N17" s="9"/>
      <c r="O17" s="4"/>
      <c r="P17" s="37">
        <f>SUM(C17:N17)</f>
        <v>40272</v>
      </c>
    </row>
    <row r="18" spans="2:16" x14ac:dyDescent="0.45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45">
      <c r="B19" s="24" t="s">
        <v>2</v>
      </c>
      <c r="C19" s="25">
        <f t="shared" ref="C19:L19" si="1">SUM(C17:C18)</f>
        <v>10551</v>
      </c>
      <c r="D19" s="25">
        <f t="shared" si="1"/>
        <v>9585</v>
      </c>
      <c r="E19" s="25">
        <f t="shared" si="1"/>
        <v>11034</v>
      </c>
      <c r="F19" s="25">
        <f t="shared" si="1"/>
        <v>9102</v>
      </c>
      <c r="G19" s="25">
        <f t="shared" si="1"/>
        <v>0</v>
      </c>
      <c r="H19" s="25">
        <f t="shared" si="1"/>
        <v>0</v>
      </c>
      <c r="I19" s="25">
        <f t="shared" si="1"/>
        <v>0</v>
      </c>
      <c r="J19" s="25">
        <f t="shared" si="1"/>
        <v>0</v>
      </c>
      <c r="K19" s="25">
        <f t="shared" si="1"/>
        <v>0</v>
      </c>
      <c r="L19" s="25">
        <f t="shared" si="1"/>
        <v>0</v>
      </c>
      <c r="M19" s="25"/>
      <c r="N19" s="25"/>
      <c r="O19" s="5"/>
      <c r="P19" s="38">
        <f>SUM(C19:O19)</f>
        <v>40272</v>
      </c>
    </row>
    <row r="20" spans="2:16" x14ac:dyDescent="0.45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45">
      <c r="B21" s="26" t="s">
        <v>1</v>
      </c>
      <c r="C21" s="58"/>
      <c r="D21" s="58"/>
      <c r="E21" s="58"/>
      <c r="F21" s="28"/>
      <c r="G21" s="58"/>
      <c r="H21" s="28"/>
      <c r="I21" s="58"/>
      <c r="J21" s="28"/>
      <c r="K21" s="58"/>
      <c r="L21" s="28"/>
      <c r="M21" s="58"/>
      <c r="N21" s="28"/>
      <c r="O21" s="4"/>
      <c r="P21" s="49"/>
    </row>
    <row r="22" spans="2:16" x14ac:dyDescent="0.45">
      <c r="B22" s="8" t="s">
        <v>7</v>
      </c>
      <c r="C22" s="9">
        <v>5603.31</v>
      </c>
      <c r="D22" s="9">
        <v>5603.31</v>
      </c>
      <c r="E22" s="9">
        <v>5603.31</v>
      </c>
      <c r="F22" s="9">
        <v>5603.31</v>
      </c>
      <c r="G22" s="9"/>
      <c r="H22" s="9"/>
      <c r="I22" s="9"/>
      <c r="J22" s="9"/>
      <c r="K22" s="9"/>
      <c r="L22" s="9"/>
      <c r="M22" s="9"/>
      <c r="N22" s="9"/>
      <c r="O22" s="4"/>
      <c r="P22" s="39">
        <f>SUM(C22:N22)</f>
        <v>22413.24</v>
      </c>
    </row>
    <row r="23" spans="2:16" x14ac:dyDescent="0.45">
      <c r="B23" s="8" t="s">
        <v>8</v>
      </c>
      <c r="C23" s="9">
        <f>1079.41+1826.53</f>
        <v>2905.94</v>
      </c>
      <c r="D23" s="9">
        <f>1079.41+1826.53</f>
        <v>2905.94</v>
      </c>
      <c r="E23" s="9">
        <f>1079.41+1826.53</f>
        <v>2905.94</v>
      </c>
      <c r="F23" s="9">
        <f>1079.41+1826.53</f>
        <v>2905.94</v>
      </c>
      <c r="G23" s="9"/>
      <c r="H23" s="9"/>
      <c r="I23" s="9"/>
      <c r="J23" s="9"/>
      <c r="K23" s="9"/>
      <c r="L23" s="9"/>
      <c r="M23" s="9"/>
      <c r="N23" s="9"/>
      <c r="O23" s="4"/>
      <c r="P23" s="39">
        <f>SUM(C23:N23)</f>
        <v>11623.76</v>
      </c>
    </row>
    <row r="24" spans="2:16" x14ac:dyDescent="0.45">
      <c r="B24" s="59" t="s">
        <v>39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4"/>
      <c r="P24" s="39">
        <f>SUM(C24:N24)</f>
        <v>0</v>
      </c>
    </row>
    <row r="25" spans="2:16" x14ac:dyDescent="0.45">
      <c r="B25" s="59" t="s">
        <v>42</v>
      </c>
      <c r="C25" s="60"/>
      <c r="D25" s="60"/>
      <c r="E25" s="60"/>
      <c r="F25" s="60">
        <v>3288.11</v>
      </c>
      <c r="G25" s="60"/>
      <c r="H25" s="60"/>
      <c r="I25" s="60"/>
      <c r="J25" s="60"/>
      <c r="K25" s="60"/>
      <c r="L25" s="60"/>
      <c r="M25" s="60"/>
      <c r="N25" s="60"/>
      <c r="O25" s="4"/>
      <c r="P25" s="39"/>
    </row>
    <row r="26" spans="2:16" x14ac:dyDescent="0.45">
      <c r="B26" s="7" t="s">
        <v>3</v>
      </c>
      <c r="C26" s="40">
        <f t="shared" ref="C26:L26" si="2">SUM(C22:C24)</f>
        <v>8509.25</v>
      </c>
      <c r="D26" s="40">
        <f t="shared" si="2"/>
        <v>8509.25</v>
      </c>
      <c r="E26" s="40">
        <f t="shared" si="2"/>
        <v>8509.25</v>
      </c>
      <c r="F26" s="40">
        <f t="shared" si="2"/>
        <v>8509.25</v>
      </c>
      <c r="G26" s="40">
        <f t="shared" si="2"/>
        <v>0</v>
      </c>
      <c r="H26" s="40">
        <f t="shared" si="2"/>
        <v>0</v>
      </c>
      <c r="I26" s="40">
        <f t="shared" si="2"/>
        <v>0</v>
      </c>
      <c r="J26" s="40">
        <f t="shared" si="2"/>
        <v>0</v>
      </c>
      <c r="K26" s="40">
        <f t="shared" si="2"/>
        <v>0</v>
      </c>
      <c r="L26" s="40">
        <f t="shared" si="2"/>
        <v>0</v>
      </c>
      <c r="M26" s="40"/>
      <c r="N26" s="40"/>
      <c r="O26" s="4"/>
      <c r="P26" s="41">
        <f>SUM(C26:N26)</f>
        <v>34037</v>
      </c>
    </row>
    <row r="28" spans="2:16" x14ac:dyDescent="0.45">
      <c r="B28" s="61" t="s">
        <v>40</v>
      </c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3"/>
      <c r="P28" s="63">
        <f>SUM(C28:N28)</f>
        <v>0</v>
      </c>
    </row>
    <row r="30" spans="2:16" x14ac:dyDescent="0.45">
      <c r="B30" s="42" t="s">
        <v>25</v>
      </c>
      <c r="C30" s="43">
        <f t="shared" ref="C30:L30" si="3">C19-C26</f>
        <v>2041.75</v>
      </c>
      <c r="D30" s="43">
        <f t="shared" si="3"/>
        <v>1075.75</v>
      </c>
      <c r="E30" s="43">
        <f t="shared" si="3"/>
        <v>2524.75</v>
      </c>
      <c r="F30" s="43">
        <f t="shared" si="3"/>
        <v>592.75</v>
      </c>
      <c r="G30" s="43">
        <f t="shared" si="3"/>
        <v>0</v>
      </c>
      <c r="H30" s="43">
        <f t="shared" si="3"/>
        <v>0</v>
      </c>
      <c r="I30" s="43">
        <f t="shared" si="3"/>
        <v>0</v>
      </c>
      <c r="J30" s="43">
        <f t="shared" si="3"/>
        <v>0</v>
      </c>
      <c r="K30" s="43">
        <f t="shared" si="3"/>
        <v>0</v>
      </c>
      <c r="L30" s="43">
        <f t="shared" si="3"/>
        <v>0</v>
      </c>
      <c r="M30" s="43"/>
      <c r="N30" s="43"/>
      <c r="P30" s="53">
        <f>SUM(C30:O30)</f>
        <v>6235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6"/>
  <sheetViews>
    <sheetView workbookViewId="0">
      <selection activeCell="C6" sqref="C6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6" t="s">
        <v>22</v>
      </c>
      <c r="C2" s="67"/>
    </row>
    <row r="3" spans="2:3" ht="30" customHeight="1" x14ac:dyDescent="0.45">
      <c r="B3" s="29" t="s">
        <v>11</v>
      </c>
      <c r="C3" s="30">
        <v>0.08</v>
      </c>
    </row>
    <row r="4" spans="2:3" ht="30" customHeight="1" x14ac:dyDescent="0.45">
      <c r="B4" s="29" t="s">
        <v>12</v>
      </c>
      <c r="C4" s="29">
        <v>75</v>
      </c>
    </row>
    <row r="5" spans="2:3" ht="30" customHeight="1" x14ac:dyDescent="0.45">
      <c r="B5" s="29" t="s">
        <v>38</v>
      </c>
      <c r="C5" s="29">
        <v>490</v>
      </c>
    </row>
    <row r="6" spans="2:3" ht="25.9" customHeight="1" x14ac:dyDescent="0.45">
      <c r="B6" s="29" t="s">
        <v>41</v>
      </c>
      <c r="C6" s="29">
        <v>525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C3" sqref="C3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68" t="s">
        <v>23</v>
      </c>
      <c r="C2" s="68"/>
    </row>
    <row r="3" spans="2:3" ht="16.899999999999999" customHeight="1" x14ac:dyDescent="0.45">
      <c r="B3" s="34" t="s">
        <v>24</v>
      </c>
      <c r="C3" s="35">
        <f>'2022'!P29+'2023'!P30</f>
        <v>6022.9799999999977</v>
      </c>
    </row>
    <row r="4" spans="2:3" ht="16.899999999999999" customHeight="1" x14ac:dyDescent="0.45">
      <c r="B4" s="34" t="s">
        <v>26</v>
      </c>
      <c r="C4" s="36">
        <f>SUM('2022'!P12)+('2023'!P12)</f>
        <v>0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64</vt:i4>
      </vt:variant>
    </vt:vector>
  </HeadingPairs>
  <TitlesOfParts>
    <vt:vector size="68" baseType="lpstr">
      <vt:lpstr>2022</vt:lpstr>
      <vt:lpstr>2023</vt:lpstr>
      <vt:lpstr>Params</vt:lpstr>
      <vt:lpstr>Synthése</vt:lpstr>
      <vt:lpstr>'2022'!AOUT</vt:lpstr>
      <vt:lpstr>'2023'!AOUT</vt:lpstr>
      <vt:lpstr>'2022'!AVRIL</vt:lpstr>
      <vt:lpstr>'2023'!AVRIL</vt:lpstr>
      <vt:lpstr>'2022'!CRA</vt:lpstr>
      <vt:lpstr>'2023'!CRA</vt:lpstr>
      <vt:lpstr>'2022'!CRA_ASTREINTE</vt:lpstr>
      <vt:lpstr>'2023'!CRA_ASTREINTE</vt:lpstr>
      <vt:lpstr>'2022'!CRA_CP</vt:lpstr>
      <vt:lpstr>'2023'!CRA_CP</vt:lpstr>
      <vt:lpstr>'2022'!CRA_PRODUCTION</vt:lpstr>
      <vt:lpstr>'2023'!CRA_PRODUCTION</vt:lpstr>
      <vt:lpstr>'2022'!CRA_SANS_SOLDE</vt:lpstr>
      <vt:lpstr>'2023'!CRA_SANS_SOLDE</vt:lpstr>
      <vt:lpstr>'2022'!DECEMBRE</vt:lpstr>
      <vt:lpstr>'2023'!DECEMBRE</vt:lpstr>
      <vt:lpstr>'2022'!ENTREES</vt:lpstr>
      <vt:lpstr>'2023'!ENTREES</vt:lpstr>
      <vt:lpstr>'2022'!ENTREES_ASTREINTE</vt:lpstr>
      <vt:lpstr>'2023'!ENTREES_ASTREINTE</vt:lpstr>
      <vt:lpstr>'2022'!ENTREES_FACTURE</vt:lpstr>
      <vt:lpstr>'2023'!ENTREES_FACTURE</vt:lpstr>
      <vt:lpstr>'2022'!FEVRIER</vt:lpstr>
      <vt:lpstr>'2023'!FEVRIER</vt:lpstr>
      <vt:lpstr>'2022'!JANVIER</vt:lpstr>
      <vt:lpstr>'2023'!JANVIER</vt:lpstr>
      <vt:lpstr>'2022'!JUILLET</vt:lpstr>
      <vt:lpstr>'2023'!JUILLET</vt:lpstr>
      <vt:lpstr>'2022'!JUIN</vt:lpstr>
      <vt:lpstr>'2023'!JUIN</vt:lpstr>
      <vt:lpstr>'2022'!MAI</vt:lpstr>
      <vt:lpstr>'2023'!MAI</vt:lpstr>
      <vt:lpstr>'2022'!MARS</vt:lpstr>
      <vt:lpstr>'2023'!MARS</vt:lpstr>
      <vt:lpstr>'2022'!MOIS</vt:lpstr>
      <vt:lpstr>'2023'!MOIS</vt:lpstr>
      <vt:lpstr>'2022'!NOVEMBRE</vt:lpstr>
      <vt:lpstr>'2023'!NOVEMBRE</vt:lpstr>
      <vt:lpstr>'2022'!OCTOBRE</vt:lpstr>
      <vt:lpstr>'2023'!OCTOBRE</vt:lpstr>
      <vt:lpstr>'2022'!REPAS</vt:lpstr>
      <vt:lpstr>'2023'!REPAS</vt:lpstr>
      <vt:lpstr>'2022'!REPAS_ACQUIS</vt:lpstr>
      <vt:lpstr>'2023'!REPAS_ACQUIS</vt:lpstr>
      <vt:lpstr>'2022'!REPAS_PRIS</vt:lpstr>
      <vt:lpstr>'2023'!REPAS_PRIS</vt:lpstr>
      <vt:lpstr>'2022'!REPAS_SOLDE</vt:lpstr>
      <vt:lpstr>'2023'!REPAS_SOLDE</vt:lpstr>
      <vt:lpstr>'2022'!SEPTEMBRE</vt:lpstr>
      <vt:lpstr>'2023'!SEPTEMBRE</vt:lpstr>
      <vt:lpstr>'2022'!SOLDE</vt:lpstr>
      <vt:lpstr>'2023'!SOLDE</vt:lpstr>
      <vt:lpstr>'2022'!SORTIES</vt:lpstr>
      <vt:lpstr>'2023'!SORTIES</vt:lpstr>
      <vt:lpstr>'2022'!SORTIES_CHARGES_SOCIALES_PATRONALES</vt:lpstr>
      <vt:lpstr>'2023'!SORTIES_CHARGES_SOCIALES_PATRONALES</vt:lpstr>
      <vt:lpstr>'2022'!SORTIES_SALAIRE_NET</vt:lpstr>
      <vt:lpstr>'2023'!SORTIES_SALAIRE_NET</vt:lpstr>
      <vt:lpstr>'2022'!TOTAL</vt:lpstr>
      <vt:lpstr>'2023'!TOTAL</vt:lpstr>
      <vt:lpstr>'2022'!TOTAL_ENTREES</vt:lpstr>
      <vt:lpstr>'2023'!TOTAL_ENTREES</vt:lpstr>
      <vt:lpstr>'2022'!TOTAL_SORTIES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PC-HOUDA</cp:lastModifiedBy>
  <cp:lastPrinted>2017-08-08T16:51:32Z</cp:lastPrinted>
  <dcterms:created xsi:type="dcterms:W3CDTF">2015-02-05T07:57:27Z</dcterms:created>
  <dcterms:modified xsi:type="dcterms:W3CDTF">2023-05-04T14:20:45Z</dcterms:modified>
</cp:coreProperties>
</file>