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33E38CF4-843E-4E97-8781-78E0BC448222}" xr6:coauthVersionLast="47" xr6:coauthVersionMax="47" xr10:uidLastSave="{00000000-0000-0000-0000-000000000000}"/>
  <bookViews>
    <workbookView xWindow="-38510" yWindow="-3190" windowWidth="38620" windowHeight="25100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'2022'!$B$29</definedName>
    <definedName name="SOLDE" localSheetId="1">'2023'!$B$29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5" l="1"/>
  <c r="L25" i="15"/>
  <c r="K25" i="15"/>
  <c r="J25" i="15"/>
  <c r="I25" i="15"/>
  <c r="H25" i="15"/>
  <c r="G25" i="15"/>
  <c r="F25" i="15"/>
  <c r="E25" i="15"/>
  <c r="P24" i="15"/>
  <c r="D23" i="15"/>
  <c r="D25" i="15" s="1"/>
  <c r="C23" i="15"/>
  <c r="C25" i="15" s="1"/>
  <c r="P22" i="15"/>
  <c r="L19" i="15"/>
  <c r="K19" i="15"/>
  <c r="K29" i="15" s="1"/>
  <c r="J19" i="15"/>
  <c r="J29" i="15" s="1"/>
  <c r="I19" i="15"/>
  <c r="I29" i="15" s="1"/>
  <c r="H19" i="15"/>
  <c r="H29" i="15" s="1"/>
  <c r="G19" i="15"/>
  <c r="G29" i="15" s="1"/>
  <c r="F19" i="15"/>
  <c r="F29" i="15" s="1"/>
  <c r="E19" i="15"/>
  <c r="E29" i="15" s="1"/>
  <c r="P18" i="15"/>
  <c r="D17" i="15"/>
  <c r="D19" i="15" s="1"/>
  <c r="C17" i="15"/>
  <c r="C19" i="15" s="1"/>
  <c r="P14" i="15"/>
  <c r="P13" i="15"/>
  <c r="P12" i="15"/>
  <c r="C4" i="13" s="1"/>
  <c r="P11" i="15"/>
  <c r="L8" i="15"/>
  <c r="K8" i="15"/>
  <c r="J8" i="15"/>
  <c r="I8" i="15"/>
  <c r="H8" i="15"/>
  <c r="G8" i="15"/>
  <c r="F8" i="15"/>
  <c r="E8" i="15"/>
  <c r="D8" i="15"/>
  <c r="C8" i="15"/>
  <c r="P7" i="15"/>
  <c r="P6" i="15"/>
  <c r="H29" i="14"/>
  <c r="P27" i="14"/>
  <c r="L25" i="14"/>
  <c r="K25" i="14"/>
  <c r="J25" i="14"/>
  <c r="I25" i="14"/>
  <c r="H25" i="14"/>
  <c r="G25" i="14"/>
  <c r="F25" i="14"/>
  <c r="E25" i="14"/>
  <c r="D25" i="14"/>
  <c r="C25" i="14"/>
  <c r="P24" i="14"/>
  <c r="N23" i="14"/>
  <c r="N25" i="14" s="1"/>
  <c r="M23" i="14"/>
  <c r="P22" i="14"/>
  <c r="L19" i="14"/>
  <c r="L29" i="14" s="1"/>
  <c r="K19" i="14"/>
  <c r="K29" i="14" s="1"/>
  <c r="J19" i="14"/>
  <c r="I19" i="14"/>
  <c r="I29" i="14" s="1"/>
  <c r="H19" i="14"/>
  <c r="G19" i="14"/>
  <c r="F19" i="14"/>
  <c r="F29" i="14" s="1"/>
  <c r="E19" i="14"/>
  <c r="D19" i="14"/>
  <c r="D29" i="14" s="1"/>
  <c r="C19" i="14"/>
  <c r="C29" i="14" s="1"/>
  <c r="P18" i="14"/>
  <c r="N17" i="14"/>
  <c r="N19" i="14" s="1"/>
  <c r="M17" i="14"/>
  <c r="M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5" l="1"/>
  <c r="L29" i="15"/>
  <c r="E29" i="14"/>
  <c r="P23" i="14"/>
  <c r="M25" i="14"/>
  <c r="P25" i="14" s="1"/>
  <c r="G29" i="14"/>
  <c r="P17" i="14"/>
  <c r="P8" i="14"/>
  <c r="J29" i="14"/>
  <c r="C29" i="15"/>
  <c r="P19" i="15"/>
  <c r="N29" i="14"/>
  <c r="D29" i="15"/>
  <c r="P25" i="15"/>
  <c r="P19" i="14"/>
  <c r="P17" i="15"/>
  <c r="P23" i="15"/>
  <c r="M29" i="14" l="1"/>
  <c r="P29" i="14" s="1"/>
  <c r="C3" i="13" s="1"/>
  <c r="P2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4" authorId="0" shapeId="0" xr:uid="{AE7EF11B-D734-4B92-9BE5-6B2AC28048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<sst xmlns="http://schemas.openxmlformats.org/spreadsheetml/2006/main" count="78" uniqueCount="42">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</sst>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workbookViewId="0">
      <selection activeCell="D37" sqref="D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>
        <v>19</v>
      </c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>
        <v>22</v>
      </c>
      <c r="O7" s="31"/>
      <c r="P7" s="51">
        <f>SUM(C7:N7)</f>
        <v>42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3</v>
      </c>
      <c r="O8" s="31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>
        <v>22</v>
      </c>
      <c r="P11" s="52">
        <f>SUM(C11:N11)</f>
        <v>42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>
        <f>N11*Params!$C$5*(1-Params!$C$3)-Params!$C$4</f>
        <v>9842.6</v>
      </c>
      <c r="O17" s="4"/>
      <c r="P17" s="37">
        <f>SUM(C17:N17)</f>
        <v>18783.599999999999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9842.6</v>
      </c>
      <c r="O19" s="5"/>
      <c r="P19" s="38">
        <f>SUM(C19:O19)</f>
        <v>18783.599999999999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>
        <v>5599.43</v>
      </c>
      <c r="O22" s="4"/>
      <c r="P22" s="39">
        <f>SUM(C22:N22)</f>
        <v>11198.86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>
        <f>1074.38+1824</f>
        <v>2898.38</v>
      </c>
      <c r="O23" s="4"/>
      <c r="P23" s="39">
        <f>SUM(C23:N23)</f>
        <v>5796.76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2">
        <v>2000</v>
      </c>
      <c r="N24" s="60"/>
      <c r="O24" s="4"/>
      <c r="P24" s="39">
        <f>SUM(C24:N24)</f>
        <v>2000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>SUM(M22:M24)</f>
        <v>10497.810000000001</v>
      </c>
      <c r="N25" s="40">
        <f t="shared" si="2"/>
        <v>8497.8100000000013</v>
      </c>
      <c r="O25" s="4"/>
      <c r="P25" s="41">
        <f>SUM(C25:N25)</f>
        <v>18995.620000000003</v>
      </c>
    </row>
    <row r="27" spans="2:16" x14ac:dyDescent="0.45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>
        <v>800</v>
      </c>
      <c r="P27" s="63">
        <f>SUM(C27:N27)</f>
        <v>800</v>
      </c>
    </row>
    <row r="29" spans="2:16" x14ac:dyDescent="0.45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-1556.8100000000013</v>
      </c>
      <c r="N29" s="43">
        <f t="shared" si="3"/>
        <v>1344.7899999999991</v>
      </c>
      <c r="P29" s="53">
        <f>SUM(C29:O29)</f>
        <v>-212.02000000000226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09BD-B16C-4C54-A0BF-7C6FDADE3ED3}">
  <dimension ref="B1:P29"/>
  <sheetViews>
    <sheetView tabSelected="1" workbookViewId="0">
      <selection activeCell="C39" sqref="C3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>
        <v>19</v>
      </c>
      <c r="D6" s="55">
        <v>19</v>
      </c>
      <c r="E6" s="55"/>
      <c r="F6" s="33"/>
      <c r="G6" s="33"/>
      <c r="H6" s="33"/>
      <c r="I6" s="33"/>
      <c r="J6" s="33"/>
      <c r="K6" s="33"/>
      <c r="L6" s="33"/>
      <c r="M6" s="33"/>
      <c r="N6" s="33"/>
      <c r="O6" s="31"/>
      <c r="P6" s="51">
        <f>SUM(C6:N6)</f>
        <v>38</v>
      </c>
    </row>
    <row r="7" spans="2:16" x14ac:dyDescent="0.45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1">
        <f>SUM(C7:N7)</f>
        <v>42</v>
      </c>
    </row>
    <row r="8" spans="2:16" x14ac:dyDescent="0.45">
      <c r="B8" s="16" t="s">
        <v>21</v>
      </c>
      <c r="C8" s="32">
        <f t="shared" ref="C8:L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/>
      <c r="N8" s="32"/>
      <c r="O8" s="31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42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>
        <f>C11*Params!$C$6*(1-Params!$C$3)-Params!$C$4</f>
        <v>10551</v>
      </c>
      <c r="D17" s="9">
        <f>D11*Params!$C$6*(1-Params!$C$3)-Params!$C$4</f>
        <v>9585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20136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L19" si="1">SUM(C17:C18)</f>
        <v>10551</v>
      </c>
      <c r="D19" s="25">
        <f t="shared" si="1"/>
        <v>9585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/>
      <c r="N19" s="25"/>
      <c r="O19" s="5"/>
      <c r="P19" s="38">
        <f>SUM(C19:O19)</f>
        <v>20136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>
        <v>5603.31</v>
      </c>
      <c r="D22" s="9">
        <v>5603.31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11206.62</v>
      </c>
    </row>
    <row r="23" spans="2:16" x14ac:dyDescent="0.45">
      <c r="B23" s="8" t="s">
        <v>8</v>
      </c>
      <c r="C23" s="9">
        <f>1079.41+1826.53</f>
        <v>2905.94</v>
      </c>
      <c r="D23" s="9">
        <f>1079.41+1826.53</f>
        <v>2905.94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5811.88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9"/>
      <c r="N24" s="60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L25" si="2">SUM(C22:C24)</f>
        <v>8509.25</v>
      </c>
      <c r="D25" s="40">
        <f t="shared" si="2"/>
        <v>8509.25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/>
      <c r="N25" s="40"/>
      <c r="O25" s="4"/>
      <c r="P25" s="41">
        <f>SUM(C25:N25)</f>
        <v>17018.5</v>
      </c>
    </row>
    <row r="27" spans="2:16" x14ac:dyDescent="0.45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/>
      <c r="P27" s="63">
        <f>SUM(C27:N27)</f>
        <v>0</v>
      </c>
    </row>
    <row r="29" spans="2:16" x14ac:dyDescent="0.45">
      <c r="B29" s="42" t="s">
        <v>25</v>
      </c>
      <c r="C29" s="43">
        <f t="shared" ref="C29:L29" si="3">C19-C25</f>
        <v>2041.75</v>
      </c>
      <c r="D29" s="43">
        <f t="shared" si="3"/>
        <v>1075.75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/>
      <c r="N29" s="43"/>
      <c r="P29" s="53">
        <f>SUM(C29:O29)</f>
        <v>3117.5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490</v>
      </c>
    </row>
    <row r="6" spans="2:3" ht="25.9" customHeight="1" x14ac:dyDescent="0.45">
      <c r="B6" s="29" t="s">
        <v>41</v>
      </c>
      <c r="C6" s="29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23</v>
      </c>
      <c r="C2" s="68"/>
    </row>
    <row r="3" spans="2:3" ht="16.899999999999999" customHeight="1" x14ac:dyDescent="0.45">
      <c r="B3" s="34" t="s">
        <v>24</v>
      </c>
      <c r="C3" s="35">
        <f>'2022'!P29+'2023'!P29</f>
        <v>2905.4799999999977</v>
      </c>
    </row>
    <row r="4" spans="2:3" ht="16.899999999999999" customHeight="1" x14ac:dyDescent="0.45">
      <c r="B4" s="34" t="s">
        <v>26</v>
      </c>
      <c r="C4" s="36">
        <f>SUM('2022'!P12)+('2023'!P12)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2023-03-02T15:53:55Z</dcterms:modified>
</cp:coreProperties>
</file>