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D:\Bureau\HIGHSKILL\Suivi\"/>
    </mc:Choice>
  </mc:AlternateContent>
  <xr:revisionPtr revIDLastSave="0" documentId="13_ncr:1_{536247B2-79CC-4BC7-A80C-77FEF3FC3BA4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2" sheetId="12" r:id="rId1"/>
    <sheet name="2023" sheetId="14" r:id="rId2"/>
    <sheet name="Params" sheetId="10" r:id="rId3"/>
    <sheet name="Synthése" sheetId="13" r:id="rId4"/>
  </sheets>
  <definedNames>
    <definedName name="AOUT" localSheetId="1">'2023'!$J$3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1">'2023'!$F$3</definedName>
    <definedName name="AVRIL">'2022'!$F$3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1">'2023'!$D$3</definedName>
    <definedName name="FEVRIER">'2022'!$D$3</definedName>
    <definedName name="FRAIS_KM" localSheetId="0">'2022'!$B$31</definedName>
    <definedName name="FRAIS_KM" localSheetId="1">'2023'!$B$31</definedName>
    <definedName name="JANVIER" localSheetId="1">'2023'!$C$3</definedName>
    <definedName name="JANVIER">'2022'!$C$3</definedName>
    <definedName name="JUILLET" localSheetId="1">'2023'!$I$3</definedName>
    <definedName name="JUILLET">'2022'!$I$3</definedName>
    <definedName name="JUIN" localSheetId="1">'2023'!$H$3</definedName>
    <definedName name="JUIN">'2022'!$H$3</definedName>
    <definedName name="MAI" localSheetId="1">'2023'!$G$3</definedName>
    <definedName name="MAI">'2022'!$G$3</definedName>
    <definedName name="MARS" localSheetId="1">'2023'!$E$3</definedName>
    <definedName name="MARS">'2022'!$E$3</definedName>
    <definedName name="MOIS" localSheetId="0">'2022'!$B$3</definedName>
    <definedName name="MOIS" localSheetId="1">'2023'!$B$3</definedName>
    <definedName name="MOIS">#REF!</definedName>
    <definedName name="NOMBRE_KM" localSheetId="0">'2022'!$B$30</definedName>
    <definedName name="NOMBRE_KM" localSheetId="1">'2023'!$B$30</definedName>
    <definedName name="NOVEMBRE" localSheetId="0">'2022'!$M$3</definedName>
    <definedName name="NOVEMBRE" localSheetId="1">'2023'!$M$3</definedName>
    <definedName name="NOVEMBRE">#REF!</definedName>
    <definedName name="OCTOBRE" localSheetId="1">'2023'!$L$3</definedName>
    <definedName name="OCTOBRE">'2022'!$L$3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1">'2023'!$K$3</definedName>
    <definedName name="SEPTEMBRE">'2022'!$K$3</definedName>
    <definedName name="SOLDE" localSheetId="0">'2022'!$B$28</definedName>
    <definedName name="SOLDE" localSheetId="1">'2023'!$B$28</definedName>
    <definedName name="SORTIES" localSheetId="0">'2022'!$B$22</definedName>
    <definedName name="SORTIES" localSheetId="1">'2023'!$B$22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'2022'!$B$24</definedName>
    <definedName name="SORTIES_CHARGES_SOCIALES_PATRONALES" localSheetId="1">'2023'!$B$24</definedName>
    <definedName name="SORTIES_CHARGES_SOCIALES_PATRONALES">#REF!</definedName>
    <definedName name="SORTIES_FRAIS_KM" localSheetId="0">'2022'!$B$25</definedName>
    <definedName name="SORTIES_FRAIS_KM" localSheetId="1">'2023'!$B$25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'2022'!$B$23</definedName>
    <definedName name="SORTIES_SALAIRE_NET" localSheetId="1">'2023'!$B$23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'2022'!$B$20</definedName>
    <definedName name="TOTAL_ENTREES" localSheetId="1">'2023'!$B$20</definedName>
    <definedName name="TOTAL_ENTREES">#REF!</definedName>
    <definedName name="TOTAL_SORTIES" localSheetId="0">'2022'!$B$26</definedName>
    <definedName name="TOTAL_SORTIES" localSheetId="1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D17" i="14" l="1"/>
  <c r="P31" i="14"/>
  <c r="P30" i="14"/>
  <c r="M28" i="14"/>
  <c r="L28" i="14"/>
  <c r="E28" i="14"/>
  <c r="N26" i="14"/>
  <c r="M26" i="14"/>
  <c r="L26" i="14"/>
  <c r="K26" i="14"/>
  <c r="J26" i="14"/>
  <c r="I26" i="14"/>
  <c r="H26" i="14"/>
  <c r="G26" i="14"/>
  <c r="F26" i="14"/>
  <c r="E26" i="14"/>
  <c r="P25" i="14"/>
  <c r="P24" i="14"/>
  <c r="D24" i="14"/>
  <c r="D26" i="14" s="1"/>
  <c r="C24" i="14"/>
  <c r="C26" i="14" s="1"/>
  <c r="P26" i="14" s="1"/>
  <c r="P23" i="14"/>
  <c r="N20" i="14"/>
  <c r="N28" i="14" s="1"/>
  <c r="M20" i="14"/>
  <c r="L20" i="14"/>
  <c r="K20" i="14"/>
  <c r="K28" i="14" s="1"/>
  <c r="J20" i="14"/>
  <c r="J28" i="14" s="1"/>
  <c r="I20" i="14"/>
  <c r="I28" i="14" s="1"/>
  <c r="H20" i="14"/>
  <c r="H28" i="14" s="1"/>
  <c r="G20" i="14"/>
  <c r="G28" i="14" s="1"/>
  <c r="F20" i="14"/>
  <c r="F28" i="14" s="1"/>
  <c r="E20" i="14"/>
  <c r="C20" i="14"/>
  <c r="C28" i="14" s="1"/>
  <c r="P19" i="14"/>
  <c r="P18" i="14"/>
  <c r="D20" i="14"/>
  <c r="C17" i="14"/>
  <c r="P17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31" i="12"/>
  <c r="P30" i="12"/>
  <c r="J28" i="12"/>
  <c r="C28" i="12"/>
  <c r="L26" i="12"/>
  <c r="K26" i="12"/>
  <c r="J26" i="12"/>
  <c r="I26" i="12"/>
  <c r="H26" i="12"/>
  <c r="G26" i="12"/>
  <c r="P26" i="12" s="1"/>
  <c r="F26" i="12"/>
  <c r="E26" i="12"/>
  <c r="D26" i="12"/>
  <c r="C26" i="12"/>
  <c r="P25" i="12"/>
  <c r="N24" i="12"/>
  <c r="N26" i="12" s="1"/>
  <c r="M24" i="12"/>
  <c r="M26" i="12" s="1"/>
  <c r="P23" i="12"/>
  <c r="J20" i="12"/>
  <c r="I20" i="12"/>
  <c r="I28" i="12" s="1"/>
  <c r="H20" i="12"/>
  <c r="H28" i="12" s="1"/>
  <c r="G20" i="12"/>
  <c r="G28" i="12" s="1"/>
  <c r="F20" i="12"/>
  <c r="F28" i="12" s="1"/>
  <c r="E20" i="12"/>
  <c r="E28" i="12" s="1"/>
  <c r="D20" i="12"/>
  <c r="D28" i="12" s="1"/>
  <c r="C20" i="12"/>
  <c r="P19" i="12"/>
  <c r="P18" i="12"/>
  <c r="N17" i="12"/>
  <c r="N20" i="12" s="1"/>
  <c r="N28" i="12" s="1"/>
  <c r="M17" i="12"/>
  <c r="M20" i="12" s="1"/>
  <c r="L17" i="12"/>
  <c r="L20" i="12" s="1"/>
  <c r="L28" i="12" s="1"/>
  <c r="K17" i="12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P17" i="12" l="1"/>
  <c r="D28" i="14"/>
  <c r="P28" i="14" s="1"/>
  <c r="M28" i="12"/>
  <c r="K20" i="12"/>
  <c r="K28" i="12" s="1"/>
  <c r="P28" i="12" s="1"/>
  <c r="P24" i="12"/>
  <c r="P20" i="14"/>
  <c r="C3" i="13" l="1"/>
  <c r="P20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K17" authorId="0" shapeId="0" xr:uid="{3FF432E5-EA33-4631-AE2D-CF9E3B56FC93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Facturé sur BEENEXT</t>
        </r>
      </text>
    </comment>
    <comment ref="L17" authorId="0" shapeId="0" xr:uid="{10DA1A15-62E8-4E99-B0D9-6D18D826ADA8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Facturé sur BEENEXT</t>
        </r>
      </text>
    </comment>
    <comment ref="N19" authorId="0" shapeId="0" xr:uid="{C8509DC7-798A-49B4-9C6E-F04B3D34FB6E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Bonus validé </t>
        </r>
      </text>
    </comment>
  </commentList>
</comments>
</file>

<file path=xl/sharedStrings.xml><?xml version="1.0" encoding="utf-8"?>
<sst xmlns="http://schemas.openxmlformats.org/spreadsheetml/2006/main" count="82" uniqueCount="44">
  <si>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</si>
  <si>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</si>
  <si>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</si>
  <si>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</si>
  <si>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</si>
  <si>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</si>
  <si>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</si>
  <si>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</si>
  <si>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</si>
  <si>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</si>
  <si>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</si>
  <si>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</si>
  <si>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</si>
  <si>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</si>
  <si>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</si>
  <si>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</si>
  <si>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</si>
  <si>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</si>
  <si>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</si>
  <si>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</si>
  <si>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</si>
  <si>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</si>
  <si>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</si>
  <si>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</si>
  <si>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</si>
  <si>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</si>
  <si>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</si>
  <si>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</si>
  <si>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</si>
  <si>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</si>
  <si>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</si>
  <si>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</si>
  <si>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</si>
  <si>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</si>
  <si>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</si>
  <si>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</si>
  <si>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</si>
  <si>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</si>
  <si>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</si>
  <si>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</si>
  <si>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</si>
  <si>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(Septembre 2022)</t>
  </si>
  <si>
    <t>Bonus</t>
  </si>
  <si>
    <t>Changement de TJM appliquée uniquement sur le slaire à partir du mois de février 2023 : Nouveau TJM 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</si>
</sst>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2" fillId="0" borderId="0" xfId="0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1"/>
  <sheetViews>
    <sheetView topLeftCell="A11" workbookViewId="0">
      <selection activeCell="R24" sqref="R2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>
        <v>20</v>
      </c>
      <c r="N6" s="37">
        <v>20</v>
      </c>
      <c r="O6" s="36"/>
      <c r="P6" s="58">
        <f>SUM(C6:N6)</f>
        <v>40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>
        <v>20</v>
      </c>
      <c r="N7" s="37">
        <v>20</v>
      </c>
      <c r="O7" s="36"/>
      <c r="P7" s="58">
        <f>SUM(C7:N7)</f>
        <v>40</v>
      </c>
    </row>
    <row r="8" spans="2:16" x14ac:dyDescent="0.45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>
        <v>10</v>
      </c>
      <c r="L11" s="11">
        <v>21</v>
      </c>
      <c r="M11" s="11">
        <v>20</v>
      </c>
      <c r="N11" s="11">
        <v>20</v>
      </c>
      <c r="P11" s="59">
        <f>SUM(C11:N11)</f>
        <v>71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v>2</v>
      </c>
      <c r="P12" s="59">
        <f>SUM(C12:N12)</f>
        <v>2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>
        <f>K11*Params!$C$5*(1-Params!$C$3)-Params!$C$4</f>
        <v>4617</v>
      </c>
      <c r="L17" s="10">
        <f>L11*Params!$C$5*(1-Params!$C$3)-Params!$C$4</f>
        <v>9778.2000000000007</v>
      </c>
      <c r="M17" s="10">
        <f>M11*Params!$C$5*(1-Params!$C$3)-Params!$C$4</f>
        <v>9309</v>
      </c>
      <c r="N17" s="10">
        <f>N11*Params!$C$5*(1-Params!$C$3)-Params!$C$4</f>
        <v>9309</v>
      </c>
      <c r="O17" s="4"/>
      <c r="P17" s="41">
        <f>SUM(C17:N17)</f>
        <v>33013.199999999997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55" t="s">
        <v>42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>
        <v>3621</v>
      </c>
      <c r="O19" s="4"/>
      <c r="P19" s="41">
        <f>SUM(C19:N19)</f>
        <v>3621</v>
      </c>
    </row>
    <row r="20" spans="2:16" x14ac:dyDescent="0.45">
      <c r="B20" s="27" t="s">
        <v>2</v>
      </c>
      <c r="C20" s="28">
        <f t="shared" ref="C20:M20" si="1">SUM(C17:C18)</f>
        <v>0</v>
      </c>
      <c r="D20" s="28">
        <f t="shared" si="1"/>
        <v>0</v>
      </c>
      <c r="E20" s="28">
        <f t="shared" si="1"/>
        <v>0</v>
      </c>
      <c r="F20" s="28">
        <f t="shared" si="1"/>
        <v>0</v>
      </c>
      <c r="G20" s="28">
        <f t="shared" si="1"/>
        <v>0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4617</v>
      </c>
      <c r="L20" s="28">
        <f t="shared" si="1"/>
        <v>9778.2000000000007</v>
      </c>
      <c r="M20" s="28">
        <f t="shared" si="1"/>
        <v>9309</v>
      </c>
      <c r="N20" s="28">
        <f>SUM(N17:N19)</f>
        <v>12930</v>
      </c>
      <c r="O20" s="5"/>
      <c r="P20" s="42">
        <f>SUM(C20:O20)</f>
        <v>36634.199999999997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>
        <v>5424.62</v>
      </c>
      <c r="N23" s="10">
        <v>5424.62</v>
      </c>
      <c r="O23" s="4"/>
      <c r="P23" s="43">
        <f>SUM(C23:N23)</f>
        <v>10849.24</v>
      </c>
    </row>
    <row r="24" spans="2:16" x14ac:dyDescent="0.45">
      <c r="B24" s="9" t="s">
        <v>8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>
        <f>1141.54+2148.36</f>
        <v>3289.9</v>
      </c>
      <c r="N24" s="10">
        <f>1141.54+2148.36</f>
        <v>3289.9</v>
      </c>
      <c r="O24" s="4"/>
      <c r="P24" s="43">
        <f>SUM(C24:N24)</f>
        <v>6579.8</v>
      </c>
    </row>
    <row r="25" spans="2:16" x14ac:dyDescent="0.45">
      <c r="B25" s="55" t="s">
        <v>40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>
        <v>488.96</v>
      </c>
      <c r="N25" s="56">
        <v>418.88</v>
      </c>
      <c r="O25" s="4"/>
      <c r="P25" s="43">
        <f>SUM(C25:N25)</f>
        <v>907.83999999999992</v>
      </c>
    </row>
    <row r="26" spans="2:16" x14ac:dyDescent="0.45">
      <c r="B26" s="8" t="s">
        <v>3</v>
      </c>
      <c r="C26" s="44">
        <f t="shared" ref="C26:N26" si="2">SUM(C23:C25)</f>
        <v>0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9203.48</v>
      </c>
      <c r="N26" s="44">
        <f t="shared" si="2"/>
        <v>9133.4</v>
      </c>
      <c r="O26" s="4"/>
      <c r="P26" s="61">
        <f>SUM(C26:N26)</f>
        <v>18336.879999999997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C20-C26</f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4617</v>
      </c>
      <c r="L28" s="47">
        <f t="shared" si="3"/>
        <v>9778.2000000000007</v>
      </c>
      <c r="M28" s="47">
        <f t="shared" si="3"/>
        <v>105.52000000000044</v>
      </c>
      <c r="N28" s="47">
        <f t="shared" si="3"/>
        <v>3796.6000000000004</v>
      </c>
      <c r="P28" s="60">
        <f>SUM(C28:O28)</f>
        <v>18297.32</v>
      </c>
    </row>
    <row r="30" spans="2:16" x14ac:dyDescent="0.45">
      <c r="B30" s="63" t="s">
        <v>37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>
        <v>1040</v>
      </c>
      <c r="N30" s="54">
        <v>1120</v>
      </c>
      <c r="P30" s="62">
        <f>SUM(C30:N30)</f>
        <v>2160</v>
      </c>
    </row>
    <row r="31" spans="2:16" x14ac:dyDescent="0.45">
      <c r="B31" s="63" t="s">
        <v>38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>
        <v>488.96</v>
      </c>
      <c r="N31" s="54">
        <v>418.88</v>
      </c>
      <c r="P31" s="62">
        <f>SUM(C31:N31)</f>
        <v>907.83999999999992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8D9A2-6D97-4766-AF8A-1B1943671AA5}">
  <dimension ref="B1:P31"/>
  <sheetViews>
    <sheetView tabSelected="1" workbookViewId="0">
      <selection activeCell="F24" sqref="F2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20</v>
      </c>
      <c r="D6" s="35">
        <v>20</v>
      </c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8">
        <f>SUM(C6:N6)</f>
        <v>40</v>
      </c>
    </row>
    <row r="7" spans="2:16" x14ac:dyDescent="0.45">
      <c r="B7" s="9" t="s">
        <v>21</v>
      </c>
      <c r="C7" s="37">
        <v>22</v>
      </c>
      <c r="D7" s="37">
        <v>20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8">
        <f>SUM(C7:N7)</f>
        <v>42</v>
      </c>
    </row>
    <row r="8" spans="2:16" x14ac:dyDescent="0.45">
      <c r="B8" s="18" t="s">
        <v>22</v>
      </c>
      <c r="C8" s="64">
        <f t="shared" ref="C8:N8" si="0">C7-C6</f>
        <v>2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2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20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9">
        <f>SUM(C11:N11)</f>
        <v>42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10247.4</v>
      </c>
      <c r="D17" s="10">
        <f>D11*Params!$C$5*(1-Params!$C$3)-Params!$C$4</f>
        <v>9309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19556.400000000001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55" t="s">
        <v>42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4"/>
      <c r="P19" s="41">
        <f>SUM(C19:N19)</f>
        <v>0</v>
      </c>
    </row>
    <row r="20" spans="2:16" x14ac:dyDescent="0.45">
      <c r="B20" s="27" t="s">
        <v>2</v>
      </c>
      <c r="C20" s="28">
        <f t="shared" ref="C20:M20" si="1">SUM(C17:C18)</f>
        <v>10247.4</v>
      </c>
      <c r="D20" s="28">
        <f t="shared" si="1"/>
        <v>9309</v>
      </c>
      <c r="E20" s="28">
        <f t="shared" si="1"/>
        <v>0</v>
      </c>
      <c r="F20" s="28">
        <f t="shared" si="1"/>
        <v>0</v>
      </c>
      <c r="G20" s="28">
        <f t="shared" si="1"/>
        <v>0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>SUM(N17:N19)</f>
        <v>0</v>
      </c>
      <c r="O20" s="5"/>
      <c r="P20" s="42">
        <f>SUM(C20:O20)</f>
        <v>19556.400000000001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>
        <v>5419.22</v>
      </c>
      <c r="D23" s="10">
        <v>5442.39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10861.61</v>
      </c>
    </row>
    <row r="24" spans="2:16" x14ac:dyDescent="0.45">
      <c r="B24" s="9" t="s">
        <v>8</v>
      </c>
      <c r="C24" s="10">
        <f>1146.94+2152.72</f>
        <v>3299.66</v>
      </c>
      <c r="D24" s="10">
        <f>1225.48+2304.62</f>
        <v>3530.1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6829.76</v>
      </c>
    </row>
    <row r="25" spans="2:16" x14ac:dyDescent="0.45">
      <c r="B25" s="55" t="s">
        <v>40</v>
      </c>
      <c r="C25" s="56">
        <v>534.82000000000005</v>
      </c>
      <c r="D25" s="56">
        <v>586.20000000000005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4"/>
      <c r="P25" s="43">
        <f>SUM(C25:N25)</f>
        <v>1121.02</v>
      </c>
    </row>
    <row r="26" spans="2:16" x14ac:dyDescent="0.45">
      <c r="B26" s="8" t="s">
        <v>3</v>
      </c>
      <c r="C26" s="44">
        <f t="shared" ref="C26:N26" si="2">SUM(C23:C25)</f>
        <v>9253.7000000000007</v>
      </c>
      <c r="D26" s="44">
        <f t="shared" si="2"/>
        <v>9558.69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1">
        <f>SUM(C26:N26)</f>
        <v>18812.39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C20-C26</f>
        <v>993.69999999999891</v>
      </c>
      <c r="D28" s="47">
        <f t="shared" si="3"/>
        <v>-249.69000000000051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60">
        <f>SUM(C28:O28)</f>
        <v>744.0099999999984</v>
      </c>
    </row>
    <row r="30" spans="2:16" x14ac:dyDescent="0.45">
      <c r="B30" s="63" t="s">
        <v>37</v>
      </c>
      <c r="C30" s="54">
        <v>1430</v>
      </c>
      <c r="D30" s="54">
        <v>1300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2">
        <f>SUM(C30:N30)</f>
        <v>2730</v>
      </c>
    </row>
    <row r="31" spans="2:16" x14ac:dyDescent="0.45">
      <c r="B31" s="63" t="s">
        <v>38</v>
      </c>
      <c r="C31" s="54">
        <v>534.82000000000005</v>
      </c>
      <c r="D31" s="54">
        <v>586.20000000000005</v>
      </c>
      <c r="E31" s="54"/>
      <c r="F31" s="54"/>
      <c r="G31" s="54"/>
      <c r="H31" s="54"/>
      <c r="I31" s="54"/>
      <c r="J31" s="54"/>
      <c r="K31" s="54"/>
      <c r="L31" s="54"/>
      <c r="M31" s="54"/>
      <c r="N31" s="54"/>
      <c r="P31" s="62">
        <f>SUM(C31:N31)</f>
        <v>1121.02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12" sqref="C12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510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7"/>
  <sheetViews>
    <sheetView workbookViewId="0">
      <selection activeCell="C10" sqref="C10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SUM('2022'!P28)+('2023'!P28)</f>
        <v>19041.329999999998</v>
      </c>
    </row>
    <row r="4" spans="2:3" ht="16.899999999999999" customHeight="1" x14ac:dyDescent="0.45">
      <c r="B4" s="38" t="s">
        <v>39</v>
      </c>
      <c r="C4" s="40">
        <f>'2022'!P12+'2023'!P12</f>
        <v>2</v>
      </c>
    </row>
    <row r="7" spans="2:3" x14ac:dyDescent="0.45">
      <c r="B7" s="70" t="s">
        <v>43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youss</cp:lastModifiedBy>
  <cp:lastPrinted>2017-08-08T16:51:32Z</cp:lastPrinted>
  <dcterms:created xsi:type="dcterms:W3CDTF">2015-02-05T07:57:27Z</dcterms:created>
  <dcterms:modified xsi:type="dcterms:W3CDTF">2023-03-02T11:18:24Z</dcterms:modified>
</cp:coreProperties>
</file>